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830" windowHeight="7905" tabRatio="805" activeTab="7"/>
  </bookViews>
  <sheets>
    <sheet name="Fort I" sheetId="1" r:id="rId1"/>
    <sheet name="Fort II" sheetId="2" r:id="rId2"/>
    <sheet name="Orga I" sheetId="27" r:id="rId3"/>
    <sheet name="Orga II" sheetId="4" r:id="rId4"/>
    <sheet name="Klaw I" sheetId="5" r:id="rId5"/>
    <sheet name="Klaw II" sheetId="6" r:id="rId6"/>
    <sheet name="Hist I" sheetId="23" r:id="rId7"/>
    <sheet name="Hist II" sheetId="24" r:id="rId8"/>
    <sheet name="Obój+fagot I" sheetId="26" r:id="rId9"/>
    <sheet name="Perk I" sheetId="11" r:id="rId10"/>
    <sheet name="Perk II" sheetId="12" r:id="rId11"/>
    <sheet name="Saks I" sheetId="9" r:id="rId12"/>
    <sheet name="Saks II" sheetId="10" r:id="rId13"/>
    <sheet name="Dęte I" sheetId="7" r:id="rId14"/>
    <sheet name="Dęte II" sheetId="8" r:id="rId15"/>
    <sheet name="Aran I" sheetId="15" r:id="rId16"/>
    <sheet name="Aran II" sheetId="16" r:id="rId17"/>
    <sheet name="Jazz I" sheetId="17" r:id="rId18"/>
    <sheet name="Jazz II" sheetId="18" r:id="rId19"/>
    <sheet name="Woka I" sheetId="19" r:id="rId20"/>
    <sheet name="Woka II" sheetId="20" r:id="rId21"/>
    <sheet name="Akor I" sheetId="13" r:id="rId22"/>
    <sheet name="Akor II" sheetId="14" r:id="rId23"/>
    <sheet name="Fort j I" sheetId="21" r:id="rId24"/>
    <sheet name="Fort j II" sheetId="22" r:id="rId25"/>
  </sheets>
  <definedNames>
    <definedName name="_xlnm.Print_Area" localSheetId="21">'Akor I'!$A$1:$X$45</definedName>
    <definedName name="_xlnm.Print_Area" localSheetId="15">'Aran I'!$A$1:$X$48</definedName>
    <definedName name="_xlnm.Print_Area" localSheetId="13">'Dęte I'!$A$1:$X$49</definedName>
    <definedName name="_xlnm.Print_Area" localSheetId="0">'Fort I'!$A$1:$X$47</definedName>
    <definedName name="_xlnm.Print_Area" localSheetId="23">'Fort j I'!$A$1:$X$45</definedName>
    <definedName name="_xlnm.Print_Area" localSheetId="6">'Hist I'!$A$1:$X$47</definedName>
    <definedName name="_xlnm.Print_Area" localSheetId="17">'Jazz I'!$A$1:$X$44</definedName>
    <definedName name="_xlnm.Print_Area" localSheetId="4">'Klaw I'!$A$1:$X$46</definedName>
    <definedName name="_xlnm.Print_Area" localSheetId="5">'Klaw II'!$A$1:$R$34</definedName>
    <definedName name="_xlnm.Print_Area" localSheetId="2">'Orga I'!$A$1:$X$48</definedName>
    <definedName name="_xlnm.Print_Area" localSheetId="9">'Perk I'!$A$1:$X$46</definedName>
    <definedName name="_xlnm.Print_Area" localSheetId="11">'Saks I'!$A$1:$X$47</definedName>
    <definedName name="_xlnm.Print_Area" localSheetId="12">'Saks II'!$A$1:$R$35</definedName>
    <definedName name="_xlnm.Print_Area" localSheetId="19">'Woka I'!$A$1:$X$45</definedName>
  </definedNames>
  <calcPr calcId="125725"/>
</workbook>
</file>

<file path=xl/calcChain.xml><?xml version="1.0" encoding="utf-8"?>
<calcChain xmlns="http://schemas.openxmlformats.org/spreadsheetml/2006/main">
  <c r="Q29" i="2"/>
  <c r="X19" i="23" l="1"/>
  <c r="W19"/>
  <c r="R17" i="12" l="1"/>
  <c r="R16"/>
  <c r="R12"/>
  <c r="Q25" i="8" l="1"/>
  <c r="R25"/>
  <c r="R12" i="10" l="1"/>
  <c r="Q12"/>
  <c r="X11" i="9"/>
  <c r="W11"/>
  <c r="R15" i="8" l="1"/>
  <c r="Q15"/>
  <c r="X12" i="7" l="1"/>
  <c r="W12"/>
  <c r="X12" i="26"/>
  <c r="W12"/>
  <c r="X15" i="27" l="1"/>
  <c r="W15"/>
  <c r="X13" i="5"/>
  <c r="W13"/>
  <c r="X15" i="23"/>
  <c r="W15"/>
  <c r="X13" i="13"/>
  <c r="W13"/>
  <c r="X15" i="11"/>
  <c r="W15"/>
  <c r="X19" i="26"/>
  <c r="W19"/>
  <c r="X18" i="7"/>
  <c r="W18"/>
  <c r="X16" i="9"/>
  <c r="W16"/>
  <c r="R15" i="2"/>
  <c r="Q15"/>
  <c r="R16" i="6"/>
  <c r="Q16"/>
  <c r="R20" i="8"/>
  <c r="Q20"/>
  <c r="R17" i="10"/>
  <c r="Q17"/>
  <c r="R13" i="14"/>
  <c r="Q13"/>
  <c r="Q17" i="12"/>
  <c r="R17" i="16"/>
  <c r="Q17"/>
  <c r="R15" i="18"/>
  <c r="Q15"/>
  <c r="R16" i="20"/>
  <c r="Q16"/>
  <c r="R15" i="22"/>
  <c r="Q15"/>
  <c r="R16" i="24"/>
  <c r="Q16"/>
  <c r="R13" i="4"/>
  <c r="Q13"/>
  <c r="W5" i="27" l="1"/>
  <c r="X5"/>
  <c r="W6"/>
  <c r="X6"/>
  <c r="W7"/>
  <c r="X7"/>
  <c r="W8"/>
  <c r="X8"/>
  <c r="W9"/>
  <c r="X9"/>
  <c r="W10"/>
  <c r="X10"/>
  <c r="W11"/>
  <c r="X11"/>
  <c r="W12"/>
  <c r="X12"/>
  <c r="W13"/>
  <c r="X13"/>
  <c r="W14"/>
  <c r="X14"/>
  <c r="W16"/>
  <c r="X16"/>
  <c r="W17"/>
  <c r="X17"/>
  <c r="W18"/>
  <c r="X18"/>
  <c r="W19"/>
  <c r="X19"/>
  <c r="W20"/>
  <c r="X20"/>
  <c r="W21"/>
  <c r="X21"/>
  <c r="W22"/>
  <c r="X22"/>
  <c r="W23"/>
  <c r="X23"/>
  <c r="W24"/>
  <c r="X24"/>
  <c r="W25"/>
  <c r="X25"/>
  <c r="W26"/>
  <c r="X26"/>
  <c r="W27"/>
  <c r="X27"/>
  <c r="W28"/>
  <c r="X28"/>
  <c r="W29"/>
  <c r="X29"/>
  <c r="W30"/>
  <c r="X30"/>
  <c r="W35"/>
  <c r="X35"/>
  <c r="W36"/>
  <c r="X36"/>
  <c r="W37"/>
  <c r="X37"/>
  <c r="W38"/>
  <c r="X38"/>
  <c r="W39"/>
  <c r="X39"/>
  <c r="W40"/>
  <c r="X40"/>
  <c r="W41"/>
  <c r="X41"/>
  <c r="W42"/>
  <c r="X42"/>
  <c r="W43"/>
  <c r="X43"/>
  <c r="E44"/>
  <c r="G44"/>
  <c r="H44"/>
  <c r="W44" s="1"/>
  <c r="J44"/>
  <c r="X44" s="1"/>
  <c r="E45"/>
  <c r="G45"/>
  <c r="H45"/>
  <c r="J45"/>
  <c r="K45"/>
  <c r="M45"/>
  <c r="N45"/>
  <c r="K46" s="1"/>
  <c r="P45"/>
  <c r="N46" s="1"/>
  <c r="Q45"/>
  <c r="S45"/>
  <c r="T45"/>
  <c r="V45"/>
  <c r="X16" i="1"/>
  <c r="W16"/>
  <c r="J30" i="2"/>
  <c r="H30"/>
  <c r="G30"/>
  <c r="E30"/>
  <c r="J29" i="4"/>
  <c r="H29"/>
  <c r="G29"/>
  <c r="E29"/>
  <c r="J31" i="6"/>
  <c r="H31"/>
  <c r="G31"/>
  <c r="E31"/>
  <c r="H36" i="8"/>
  <c r="E36"/>
  <c r="J36"/>
  <c r="G36"/>
  <c r="J32" i="10"/>
  <c r="H32"/>
  <c r="G32"/>
  <c r="E32"/>
  <c r="J32" i="12"/>
  <c r="H32"/>
  <c r="G32"/>
  <c r="E32"/>
  <c r="K28" i="14"/>
  <c r="J28"/>
  <c r="H28"/>
  <c r="G28"/>
  <c r="E28"/>
  <c r="J30" i="16"/>
  <c r="H30"/>
  <c r="G30"/>
  <c r="E30"/>
  <c r="J28" i="18"/>
  <c r="H28"/>
  <c r="G28"/>
  <c r="E28"/>
  <c r="J29" i="20"/>
  <c r="E29"/>
  <c r="H29"/>
  <c r="G29"/>
  <c r="J28" i="22"/>
  <c r="H28"/>
  <c r="G28"/>
  <c r="E28"/>
  <c r="J31" i="24"/>
  <c r="H31"/>
  <c r="G31"/>
  <c r="E31"/>
  <c r="J44" i="23"/>
  <c r="H44"/>
  <c r="G44"/>
  <c r="E44"/>
  <c r="J42" i="21"/>
  <c r="H42"/>
  <c r="G42"/>
  <c r="E42"/>
  <c r="K42" i="19"/>
  <c r="J42"/>
  <c r="H42"/>
  <c r="G42"/>
  <c r="E42"/>
  <c r="J41" i="17"/>
  <c r="H41"/>
  <c r="G41"/>
  <c r="E41"/>
  <c r="J45" i="15"/>
  <c r="G45"/>
  <c r="H45"/>
  <c r="E45"/>
  <c r="J42" i="13"/>
  <c r="G42"/>
  <c r="H42"/>
  <c r="E42"/>
  <c r="J43" i="11"/>
  <c r="G43"/>
  <c r="H44" s="1"/>
  <c r="H43"/>
  <c r="E43"/>
  <c r="K44" i="9"/>
  <c r="J44"/>
  <c r="G44"/>
  <c r="H44"/>
  <c r="E44"/>
  <c r="J46" i="7"/>
  <c r="M46"/>
  <c r="K46"/>
  <c r="G46"/>
  <c r="H46"/>
  <c r="E46"/>
  <c r="M47" i="26"/>
  <c r="J47"/>
  <c r="G47"/>
  <c r="N47"/>
  <c r="K47"/>
  <c r="H47"/>
  <c r="E47"/>
  <c r="X27" i="5"/>
  <c r="W27"/>
  <c r="T43"/>
  <c r="Q43"/>
  <c r="N43"/>
  <c r="K43"/>
  <c r="H43"/>
  <c r="E43"/>
  <c r="W5" i="1"/>
  <c r="T44"/>
  <c r="Q44"/>
  <c r="Q45" s="1"/>
  <c r="N44"/>
  <c r="K44"/>
  <c r="K45" s="1"/>
  <c r="H44"/>
  <c r="E44"/>
  <c r="M44"/>
  <c r="J44"/>
  <c r="H45" s="1"/>
  <c r="G44"/>
  <c r="W11" i="26"/>
  <c r="X28" i="23"/>
  <c r="W28"/>
  <c r="X24"/>
  <c r="X25" i="21"/>
  <c r="W25"/>
  <c r="X21"/>
  <c r="W21"/>
  <c r="X26" i="19"/>
  <c r="W26"/>
  <c r="X22"/>
  <c r="W22"/>
  <c r="X10"/>
  <c r="W10"/>
  <c r="X25" i="17"/>
  <c r="X21"/>
  <c r="W21"/>
  <c r="X29" i="15"/>
  <c r="W29"/>
  <c r="X25"/>
  <c r="W25"/>
  <c r="X25" i="13"/>
  <c r="W25"/>
  <c r="X21"/>
  <c r="W21"/>
  <c r="X27" i="11"/>
  <c r="W27"/>
  <c r="X23"/>
  <c r="W23"/>
  <c r="X28" i="9"/>
  <c r="W28"/>
  <c r="X24"/>
  <c r="W24"/>
  <c r="X30" i="7"/>
  <c r="W30"/>
  <c r="X26"/>
  <c r="W26"/>
  <c r="X14"/>
  <c r="X31" i="26"/>
  <c r="W31"/>
  <c r="X27"/>
  <c r="W27"/>
  <c r="W13"/>
  <c r="X23" i="5"/>
  <c r="W23"/>
  <c r="W24" i="23"/>
  <c r="R8" i="24"/>
  <c r="Q8"/>
  <c r="V44" i="1"/>
  <c r="S44"/>
  <c r="P44"/>
  <c r="N45" s="1"/>
  <c r="X10"/>
  <c r="W10"/>
  <c r="X9"/>
  <c r="W9"/>
  <c r="X21"/>
  <c r="W21"/>
  <c r="W19"/>
  <c r="X28"/>
  <c r="X24"/>
  <c r="W28"/>
  <c r="W24"/>
  <c r="R12" i="8"/>
  <c r="Q12"/>
  <c r="X15" i="7"/>
  <c r="W15"/>
  <c r="X13" i="26"/>
  <c r="W25" i="17"/>
  <c r="R19" i="8"/>
  <c r="X12" i="23"/>
  <c r="X6"/>
  <c r="W6"/>
  <c r="X6" i="21"/>
  <c r="W6"/>
  <c r="X6" i="19"/>
  <c r="W6"/>
  <c r="X6" i="17"/>
  <c r="W6"/>
  <c r="X6" i="15"/>
  <c r="W6"/>
  <c r="X6" i="13"/>
  <c r="W6"/>
  <c r="X6" i="11"/>
  <c r="W6"/>
  <c r="X6" i="9"/>
  <c r="W6"/>
  <c r="X15" i="26"/>
  <c r="W15"/>
  <c r="X16"/>
  <c r="V47"/>
  <c r="T47"/>
  <c r="S47"/>
  <c r="Q47"/>
  <c r="P47"/>
  <c r="J46"/>
  <c r="H46"/>
  <c r="G46"/>
  <c r="E46"/>
  <c r="X45"/>
  <c r="W45"/>
  <c r="X44"/>
  <c r="W44"/>
  <c r="X43"/>
  <c r="W43"/>
  <c r="X42"/>
  <c r="W42"/>
  <c r="X41"/>
  <c r="W41"/>
  <c r="X40"/>
  <c r="W40"/>
  <c r="X39"/>
  <c r="W39"/>
  <c r="X38"/>
  <c r="W38"/>
  <c r="X37"/>
  <c r="W37"/>
  <c r="X32"/>
  <c r="W32"/>
  <c r="X30"/>
  <c r="W30"/>
  <c r="X29"/>
  <c r="W29"/>
  <c r="X28"/>
  <c r="W28"/>
  <c r="X26"/>
  <c r="W26"/>
  <c r="X25"/>
  <c r="W25"/>
  <c r="X24"/>
  <c r="W24"/>
  <c r="X23"/>
  <c r="W23"/>
  <c r="X21"/>
  <c r="W21"/>
  <c r="X20"/>
  <c r="W20"/>
  <c r="X18"/>
  <c r="W18"/>
  <c r="X17"/>
  <c r="W17"/>
  <c r="W16"/>
  <c r="X14"/>
  <c r="W14"/>
  <c r="X11"/>
  <c r="X10"/>
  <c r="W10"/>
  <c r="X9"/>
  <c r="W9"/>
  <c r="X7"/>
  <c r="W7"/>
  <c r="X6"/>
  <c r="W6"/>
  <c r="X5"/>
  <c r="W5"/>
  <c r="X6" i="7"/>
  <c r="W6"/>
  <c r="X6" i="5"/>
  <c r="W6"/>
  <c r="X6" i="1"/>
  <c r="W6"/>
  <c r="P31" i="24"/>
  <c r="N31"/>
  <c r="M31"/>
  <c r="K31"/>
  <c r="R15"/>
  <c r="V44" i="23"/>
  <c r="T44"/>
  <c r="S44"/>
  <c r="Q44"/>
  <c r="P44"/>
  <c r="N44"/>
  <c r="M44"/>
  <c r="K44"/>
  <c r="X18"/>
  <c r="W18"/>
  <c r="P28" i="18"/>
  <c r="N28"/>
  <c r="M28"/>
  <c r="K28"/>
  <c r="V41" i="17"/>
  <c r="T41"/>
  <c r="S41"/>
  <c r="Q41"/>
  <c r="P41"/>
  <c r="N41"/>
  <c r="M41"/>
  <c r="K41"/>
  <c r="P30" i="16"/>
  <c r="N30"/>
  <c r="M30"/>
  <c r="K30"/>
  <c r="V45" i="15"/>
  <c r="T45"/>
  <c r="S45"/>
  <c r="Q45"/>
  <c r="P45"/>
  <c r="N45"/>
  <c r="M45"/>
  <c r="K45"/>
  <c r="P28" i="14"/>
  <c r="N28"/>
  <c r="M28"/>
  <c r="P28" i="22"/>
  <c r="N28"/>
  <c r="M28"/>
  <c r="K28"/>
  <c r="R19"/>
  <c r="R14"/>
  <c r="Q19"/>
  <c r="V42" i="21"/>
  <c r="T42"/>
  <c r="Q43" s="1"/>
  <c r="S42"/>
  <c r="Q42"/>
  <c r="P42"/>
  <c r="N42"/>
  <c r="M42"/>
  <c r="K42"/>
  <c r="P29" i="20"/>
  <c r="N29"/>
  <c r="M29"/>
  <c r="K29"/>
  <c r="R20"/>
  <c r="Q20"/>
  <c r="V42" i="19"/>
  <c r="T42"/>
  <c r="S42"/>
  <c r="Q42"/>
  <c r="P42"/>
  <c r="N42"/>
  <c r="M42"/>
  <c r="R19" i="18"/>
  <c r="Q19"/>
  <c r="W24" i="17"/>
  <c r="W23"/>
  <c r="W22"/>
  <c r="W20"/>
  <c r="W19"/>
  <c r="W18"/>
  <c r="W17"/>
  <c r="W16"/>
  <c r="R16" i="16"/>
  <c r="R21"/>
  <c r="Q21"/>
  <c r="X20" i="15"/>
  <c r="X19"/>
  <c r="W20"/>
  <c r="W19"/>
  <c r="W16" i="13"/>
  <c r="V42"/>
  <c r="T42"/>
  <c r="S42"/>
  <c r="T43" s="1"/>
  <c r="Q42"/>
  <c r="P42"/>
  <c r="N42"/>
  <c r="M42"/>
  <c r="K42"/>
  <c r="P32" i="12"/>
  <c r="N32"/>
  <c r="M32"/>
  <c r="K32"/>
  <c r="K33" s="1"/>
  <c r="R22"/>
  <c r="Q22"/>
  <c r="V43" i="11"/>
  <c r="T44" s="1"/>
  <c r="T43"/>
  <c r="S43"/>
  <c r="Q43"/>
  <c r="P43"/>
  <c r="N44" s="1"/>
  <c r="N43"/>
  <c r="M43"/>
  <c r="K43"/>
  <c r="K44" s="1"/>
  <c r="R16" i="10"/>
  <c r="P32"/>
  <c r="N32"/>
  <c r="M32"/>
  <c r="K32"/>
  <c r="V44" i="9"/>
  <c r="T44"/>
  <c r="S44"/>
  <c r="Q44"/>
  <c r="P44"/>
  <c r="N44"/>
  <c r="M44"/>
  <c r="V46" i="7"/>
  <c r="S46"/>
  <c r="P46"/>
  <c r="T46"/>
  <c r="Q46"/>
  <c r="N46"/>
  <c r="R10" i="20"/>
  <c r="Q10"/>
  <c r="X11" i="19"/>
  <c r="W11"/>
  <c r="Q14" i="22"/>
  <c r="Q14" i="18"/>
  <c r="R14"/>
  <c r="Q16" i="16"/>
  <c r="Q15" i="24"/>
  <c r="R12" i="14"/>
  <c r="Q12"/>
  <c r="Q16" i="12"/>
  <c r="Q16" i="10"/>
  <c r="Q19" i="8"/>
  <c r="R15" i="6"/>
  <c r="Q15"/>
  <c r="Q14" i="4"/>
  <c r="R14" i="2"/>
  <c r="Q14"/>
  <c r="R30" i="24"/>
  <c r="Q30"/>
  <c r="J30"/>
  <c r="H30"/>
  <c r="G30"/>
  <c r="E30"/>
  <c r="R29"/>
  <c r="Q29"/>
  <c r="R28"/>
  <c r="Q28"/>
  <c r="R27" i="22"/>
  <c r="Q27"/>
  <c r="J27"/>
  <c r="H27"/>
  <c r="G27"/>
  <c r="E27"/>
  <c r="R26"/>
  <c r="Q26"/>
  <c r="R25"/>
  <c r="Q25"/>
  <c r="R28" i="20"/>
  <c r="Q28"/>
  <c r="J28"/>
  <c r="H28"/>
  <c r="G28"/>
  <c r="E28"/>
  <c r="R27"/>
  <c r="Q27"/>
  <c r="R26"/>
  <c r="Q26"/>
  <c r="R27" i="18"/>
  <c r="Q27"/>
  <c r="J27"/>
  <c r="H27"/>
  <c r="G27"/>
  <c r="E27"/>
  <c r="R26"/>
  <c r="Q26"/>
  <c r="R25"/>
  <c r="Q25"/>
  <c r="R29" i="16"/>
  <c r="Q29"/>
  <c r="J29"/>
  <c r="H29"/>
  <c r="G29"/>
  <c r="E29"/>
  <c r="R28"/>
  <c r="Q28"/>
  <c r="R27"/>
  <c r="Q27"/>
  <c r="R19" i="14"/>
  <c r="Q19"/>
  <c r="R27"/>
  <c r="Q27"/>
  <c r="J27"/>
  <c r="H27"/>
  <c r="G27"/>
  <c r="E27"/>
  <c r="R26"/>
  <c r="Q26"/>
  <c r="R25"/>
  <c r="Q25"/>
  <c r="R31" i="12"/>
  <c r="Q31"/>
  <c r="J31"/>
  <c r="H31"/>
  <c r="G31"/>
  <c r="E31"/>
  <c r="R30"/>
  <c r="Q30"/>
  <c r="R29"/>
  <c r="Q29"/>
  <c r="R23" i="10"/>
  <c r="Q23"/>
  <c r="R31"/>
  <c r="Q31"/>
  <c r="J31"/>
  <c r="H31"/>
  <c r="G31"/>
  <c r="E31"/>
  <c r="R30"/>
  <c r="Q30"/>
  <c r="R29"/>
  <c r="Q29"/>
  <c r="P36" i="8"/>
  <c r="N36"/>
  <c r="M36"/>
  <c r="K36"/>
  <c r="R26"/>
  <c r="Q26"/>
  <c r="R35"/>
  <c r="Q35"/>
  <c r="J35"/>
  <c r="H35"/>
  <c r="G35"/>
  <c r="E35"/>
  <c r="R34"/>
  <c r="Q34"/>
  <c r="R33"/>
  <c r="Q33"/>
  <c r="P31" i="6"/>
  <c r="N31"/>
  <c r="M31"/>
  <c r="K31"/>
  <c r="R30"/>
  <c r="Q30"/>
  <c r="J30"/>
  <c r="H30"/>
  <c r="G30"/>
  <c r="E30"/>
  <c r="R29"/>
  <c r="Q29"/>
  <c r="R28"/>
  <c r="Q28"/>
  <c r="P29" i="4"/>
  <c r="N29"/>
  <c r="M29"/>
  <c r="K29"/>
  <c r="R28"/>
  <c r="Q28"/>
  <c r="J28"/>
  <c r="H28"/>
  <c r="G28"/>
  <c r="E28"/>
  <c r="R27"/>
  <c r="Q27"/>
  <c r="R26"/>
  <c r="Q26"/>
  <c r="P30" i="2"/>
  <c r="N30"/>
  <c r="M30"/>
  <c r="K30"/>
  <c r="J29"/>
  <c r="H29"/>
  <c r="G29"/>
  <c r="E29"/>
  <c r="J43" i="23"/>
  <c r="H43"/>
  <c r="G43"/>
  <c r="E43"/>
  <c r="X42"/>
  <c r="W42"/>
  <c r="X41"/>
  <c r="W41"/>
  <c r="X40"/>
  <c r="W40"/>
  <c r="X39"/>
  <c r="W39"/>
  <c r="X38"/>
  <c r="W38"/>
  <c r="X37"/>
  <c r="W37"/>
  <c r="X36"/>
  <c r="W36"/>
  <c r="X35"/>
  <c r="W35"/>
  <c r="X34"/>
  <c r="W34"/>
  <c r="J41" i="21"/>
  <c r="H41"/>
  <c r="G41"/>
  <c r="E41"/>
  <c r="X40"/>
  <c r="W40"/>
  <c r="X39"/>
  <c r="W39"/>
  <c r="X38"/>
  <c r="W38"/>
  <c r="X37"/>
  <c r="W37"/>
  <c r="X36"/>
  <c r="W36"/>
  <c r="X35"/>
  <c r="W35"/>
  <c r="X34"/>
  <c r="W34"/>
  <c r="X33"/>
  <c r="W33"/>
  <c r="X32"/>
  <c r="W32"/>
  <c r="J41" i="19"/>
  <c r="H41"/>
  <c r="G41"/>
  <c r="E41"/>
  <c r="X40"/>
  <c r="W40"/>
  <c r="X39"/>
  <c r="W39"/>
  <c r="X38"/>
  <c r="W38"/>
  <c r="X37"/>
  <c r="W37"/>
  <c r="X36"/>
  <c r="W36"/>
  <c r="X35"/>
  <c r="W35"/>
  <c r="X34"/>
  <c r="W34"/>
  <c r="X33"/>
  <c r="W33"/>
  <c r="X32"/>
  <c r="W32"/>
  <c r="J40" i="17"/>
  <c r="H40"/>
  <c r="G40"/>
  <c r="E40"/>
  <c r="W40" s="1"/>
  <c r="X39"/>
  <c r="W39"/>
  <c r="X38"/>
  <c r="W38"/>
  <c r="X37"/>
  <c r="W37"/>
  <c r="X36"/>
  <c r="W36"/>
  <c r="X35"/>
  <c r="W35"/>
  <c r="X34"/>
  <c r="W34"/>
  <c r="X33"/>
  <c r="W33"/>
  <c r="X32"/>
  <c r="W32"/>
  <c r="X31"/>
  <c r="W31"/>
  <c r="V43" i="5"/>
  <c r="S43"/>
  <c r="P43"/>
  <c r="M43"/>
  <c r="J43"/>
  <c r="G43"/>
  <c r="J44" i="15"/>
  <c r="H44"/>
  <c r="G44"/>
  <c r="E44"/>
  <c r="X43"/>
  <c r="W43"/>
  <c r="X42"/>
  <c r="W42"/>
  <c r="X41"/>
  <c r="W41"/>
  <c r="X40"/>
  <c r="W40"/>
  <c r="X39"/>
  <c r="W39"/>
  <c r="X38"/>
  <c r="W38"/>
  <c r="X37"/>
  <c r="W37"/>
  <c r="X36"/>
  <c r="W36"/>
  <c r="X35"/>
  <c r="W35"/>
  <c r="J41" i="13"/>
  <c r="H41"/>
  <c r="G41"/>
  <c r="E41"/>
  <c r="X40"/>
  <c r="W40"/>
  <c r="X39"/>
  <c r="W39"/>
  <c r="X38"/>
  <c r="W38"/>
  <c r="X37"/>
  <c r="W37"/>
  <c r="X36"/>
  <c r="W36"/>
  <c r="X35"/>
  <c r="W35"/>
  <c r="X34"/>
  <c r="W34"/>
  <c r="X33"/>
  <c r="W33"/>
  <c r="X32"/>
  <c r="W32"/>
  <c r="J42" i="11"/>
  <c r="H42"/>
  <c r="G42"/>
  <c r="E42"/>
  <c r="W42" s="1"/>
  <c r="X41"/>
  <c r="W41"/>
  <c r="X40"/>
  <c r="W40"/>
  <c r="X39"/>
  <c r="W39"/>
  <c r="X38"/>
  <c r="W38"/>
  <c r="X37"/>
  <c r="W37"/>
  <c r="X36"/>
  <c r="W36"/>
  <c r="X35"/>
  <c r="W35"/>
  <c r="X34"/>
  <c r="W34"/>
  <c r="X33"/>
  <c r="W33"/>
  <c r="J43" i="9"/>
  <c r="X43" s="1"/>
  <c r="H43"/>
  <c r="G43"/>
  <c r="E43"/>
  <c r="X42"/>
  <c r="W42"/>
  <c r="X41"/>
  <c r="W41"/>
  <c r="X40"/>
  <c r="W40"/>
  <c r="X39"/>
  <c r="W39"/>
  <c r="X38"/>
  <c r="W38"/>
  <c r="X37"/>
  <c r="W37"/>
  <c r="X36"/>
  <c r="W36"/>
  <c r="X35"/>
  <c r="W35"/>
  <c r="X34"/>
  <c r="W34"/>
  <c r="J45" i="7"/>
  <c r="H45"/>
  <c r="G45"/>
  <c r="X45" s="1"/>
  <c r="E45"/>
  <c r="X44"/>
  <c r="W44"/>
  <c r="X43"/>
  <c r="W43"/>
  <c r="X42"/>
  <c r="W42"/>
  <c r="X41"/>
  <c r="W41"/>
  <c r="X40"/>
  <c r="W40"/>
  <c r="X39"/>
  <c r="W39"/>
  <c r="X38"/>
  <c r="W38"/>
  <c r="X37"/>
  <c r="W37"/>
  <c r="X36"/>
  <c r="W36"/>
  <c r="J42" i="5"/>
  <c r="H42"/>
  <c r="G42"/>
  <c r="E42"/>
  <c r="X41"/>
  <c r="W41"/>
  <c r="X40"/>
  <c r="W40"/>
  <c r="X39"/>
  <c r="W39"/>
  <c r="X38"/>
  <c r="W38"/>
  <c r="X37"/>
  <c r="W37"/>
  <c r="X36"/>
  <c r="W36"/>
  <c r="X35"/>
  <c r="W35"/>
  <c r="X34"/>
  <c r="W34"/>
  <c r="X33"/>
  <c r="W33"/>
  <c r="J43" i="1"/>
  <c r="H43"/>
  <c r="G43"/>
  <c r="X43" s="1"/>
  <c r="E43"/>
  <c r="W43" s="1"/>
  <c r="X40"/>
  <c r="W40"/>
  <c r="R22" i="24"/>
  <c r="Q22"/>
  <c r="R21" i="2"/>
  <c r="Q21"/>
  <c r="R22" i="6"/>
  <c r="Q22"/>
  <c r="Q22" i="16"/>
  <c r="R22"/>
  <c r="Q13" i="22"/>
  <c r="R13"/>
  <c r="X5" i="1"/>
  <c r="W7"/>
  <c r="X7"/>
  <c r="W11"/>
  <c r="X11"/>
  <c r="W12"/>
  <c r="X12"/>
  <c r="W13"/>
  <c r="X13"/>
  <c r="W14"/>
  <c r="X14"/>
  <c r="W15"/>
  <c r="X15"/>
  <c r="W17"/>
  <c r="X17"/>
  <c r="W18"/>
  <c r="X18"/>
  <c r="W20"/>
  <c r="X20"/>
  <c r="W22"/>
  <c r="X22"/>
  <c r="W23"/>
  <c r="X23"/>
  <c r="W25"/>
  <c r="X25"/>
  <c r="W26"/>
  <c r="X26"/>
  <c r="W27"/>
  <c r="X27"/>
  <c r="W46" s="1"/>
  <c r="W29"/>
  <c r="X29"/>
  <c r="W34"/>
  <c r="X34"/>
  <c r="W35"/>
  <c r="X35"/>
  <c r="W36"/>
  <c r="X36"/>
  <c r="W37"/>
  <c r="X37"/>
  <c r="W38"/>
  <c r="X38"/>
  <c r="W39"/>
  <c r="X39"/>
  <c r="W41"/>
  <c r="X41"/>
  <c r="W42"/>
  <c r="X42"/>
  <c r="Q5" i="2"/>
  <c r="R5"/>
  <c r="Q6"/>
  <c r="R6"/>
  <c r="Q7"/>
  <c r="R7"/>
  <c r="Q8"/>
  <c r="R8"/>
  <c r="Q10"/>
  <c r="R10"/>
  <c r="Q11"/>
  <c r="R11"/>
  <c r="Q12"/>
  <c r="R12"/>
  <c r="Q13"/>
  <c r="R13"/>
  <c r="Q16"/>
  <c r="R16"/>
  <c r="Q17"/>
  <c r="R17"/>
  <c r="Q18"/>
  <c r="R18"/>
  <c r="Q19"/>
  <c r="R19"/>
  <c r="Q20"/>
  <c r="R20"/>
  <c r="Q22"/>
  <c r="R22"/>
  <c r="Q27"/>
  <c r="R27"/>
  <c r="Q28"/>
  <c r="R28"/>
  <c r="R29"/>
  <c r="Q5" i="4"/>
  <c r="R5"/>
  <c r="Q6"/>
  <c r="R6"/>
  <c r="Q7"/>
  <c r="R7"/>
  <c r="Q8"/>
  <c r="R8"/>
  <c r="Q9"/>
  <c r="R9"/>
  <c r="Q10"/>
  <c r="R10"/>
  <c r="Q11"/>
  <c r="R11"/>
  <c r="Q12"/>
  <c r="R12"/>
  <c r="Q15"/>
  <c r="R15"/>
  <c r="Q16"/>
  <c r="R16"/>
  <c r="Q17"/>
  <c r="R17"/>
  <c r="Q18"/>
  <c r="R18"/>
  <c r="Q19"/>
  <c r="R19"/>
  <c r="Q21"/>
  <c r="R21"/>
  <c r="W5" i="5"/>
  <c r="X5"/>
  <c r="W7"/>
  <c r="X7"/>
  <c r="W8"/>
  <c r="X8"/>
  <c r="W9"/>
  <c r="X9"/>
  <c r="W10"/>
  <c r="X10"/>
  <c r="W11"/>
  <c r="X11"/>
  <c r="W12"/>
  <c r="X12"/>
  <c r="W14"/>
  <c r="X14"/>
  <c r="W15"/>
  <c r="X15"/>
  <c r="W16"/>
  <c r="X16"/>
  <c r="W20"/>
  <c r="X20"/>
  <c r="W21"/>
  <c r="X21"/>
  <c r="W22"/>
  <c r="X22"/>
  <c r="W24"/>
  <c r="X24"/>
  <c r="W25"/>
  <c r="X25"/>
  <c r="W26"/>
  <c r="X26"/>
  <c r="W28"/>
  <c r="X28"/>
  <c r="Q5" i="6"/>
  <c r="R5"/>
  <c r="Q6"/>
  <c r="R6"/>
  <c r="Q7"/>
  <c r="R7"/>
  <c r="Q8"/>
  <c r="R8"/>
  <c r="Q9"/>
  <c r="R9"/>
  <c r="Q10"/>
  <c r="R10"/>
  <c r="Q11"/>
  <c r="R11"/>
  <c r="Q12"/>
  <c r="R12"/>
  <c r="Q13"/>
  <c r="R13"/>
  <c r="Q14"/>
  <c r="R14"/>
  <c r="Q17"/>
  <c r="R17"/>
  <c r="Q18"/>
  <c r="R18"/>
  <c r="Q19"/>
  <c r="R19"/>
  <c r="Q20"/>
  <c r="R20"/>
  <c r="Q21"/>
  <c r="R21"/>
  <c r="Q23"/>
  <c r="R23"/>
  <c r="W5" i="7"/>
  <c r="X5"/>
  <c r="W7"/>
  <c r="X7"/>
  <c r="W9"/>
  <c r="X9"/>
  <c r="W10"/>
  <c r="X10"/>
  <c r="W11"/>
  <c r="X11"/>
  <c r="W13"/>
  <c r="X13"/>
  <c r="W14"/>
  <c r="W16"/>
  <c r="X16"/>
  <c r="W17"/>
  <c r="X17"/>
  <c r="W19"/>
  <c r="X19"/>
  <c r="W20"/>
  <c r="X20"/>
  <c r="W22"/>
  <c r="X22"/>
  <c r="W23"/>
  <c r="X23"/>
  <c r="W24"/>
  <c r="X24"/>
  <c r="W25"/>
  <c r="X25"/>
  <c r="W27"/>
  <c r="X27"/>
  <c r="W28"/>
  <c r="X28"/>
  <c r="W29"/>
  <c r="X29"/>
  <c r="W31"/>
  <c r="X31"/>
  <c r="Q5" i="8"/>
  <c r="R5"/>
  <c r="Q6"/>
  <c r="R6"/>
  <c r="Q7"/>
  <c r="R7"/>
  <c r="Q8"/>
  <c r="R8"/>
  <c r="Q10"/>
  <c r="R10"/>
  <c r="Q11"/>
  <c r="R11"/>
  <c r="Q13"/>
  <c r="R13"/>
  <c r="Q14"/>
  <c r="R14"/>
  <c r="Q16"/>
  <c r="R16"/>
  <c r="Q17"/>
  <c r="R17"/>
  <c r="Q18"/>
  <c r="R18"/>
  <c r="Q21"/>
  <c r="R21"/>
  <c r="Q22"/>
  <c r="R22"/>
  <c r="Q23"/>
  <c r="R23"/>
  <c r="Q24"/>
  <c r="R24"/>
  <c r="Q27"/>
  <c r="R27"/>
  <c r="W5" i="9"/>
  <c r="X5"/>
  <c r="W7"/>
  <c r="X7"/>
  <c r="W8"/>
  <c r="X8"/>
  <c r="W9"/>
  <c r="X9"/>
  <c r="W10"/>
  <c r="X10"/>
  <c r="W12"/>
  <c r="X12"/>
  <c r="W13"/>
  <c r="X13"/>
  <c r="W14"/>
  <c r="X14"/>
  <c r="W15"/>
  <c r="X15"/>
  <c r="W17"/>
  <c r="X17"/>
  <c r="W18"/>
  <c r="X18"/>
  <c r="W20"/>
  <c r="X20"/>
  <c r="W21"/>
  <c r="X21"/>
  <c r="W22"/>
  <c r="X22"/>
  <c r="W23"/>
  <c r="X23"/>
  <c r="W25"/>
  <c r="X25"/>
  <c r="W26"/>
  <c r="X26"/>
  <c r="W27"/>
  <c r="X27"/>
  <c r="W29"/>
  <c r="X29"/>
  <c r="Q5" i="10"/>
  <c r="R5"/>
  <c r="Q6"/>
  <c r="R6"/>
  <c r="Q7"/>
  <c r="R7"/>
  <c r="Q8"/>
  <c r="R8"/>
  <c r="Q9"/>
  <c r="R9"/>
  <c r="Q10"/>
  <c r="R10"/>
  <c r="Q11"/>
  <c r="R11"/>
  <c r="Q13"/>
  <c r="R13"/>
  <c r="Q14"/>
  <c r="R14"/>
  <c r="Q15"/>
  <c r="R15"/>
  <c r="Q18"/>
  <c r="R18"/>
  <c r="Q19"/>
  <c r="R19"/>
  <c r="Q20"/>
  <c r="R20"/>
  <c r="Q21"/>
  <c r="R21"/>
  <c r="Q22"/>
  <c r="R22"/>
  <c r="Q24"/>
  <c r="R24"/>
  <c r="W5" i="11"/>
  <c r="X5"/>
  <c r="W7"/>
  <c r="X7"/>
  <c r="W8"/>
  <c r="X8"/>
  <c r="W9"/>
  <c r="X9"/>
  <c r="W10"/>
  <c r="X10"/>
  <c r="W11"/>
  <c r="X11"/>
  <c r="W12"/>
  <c r="X12"/>
  <c r="W13"/>
  <c r="X13"/>
  <c r="W14"/>
  <c r="X14"/>
  <c r="W16"/>
  <c r="X16"/>
  <c r="W17"/>
  <c r="X17"/>
  <c r="W19"/>
  <c r="X19"/>
  <c r="W20"/>
  <c r="X20"/>
  <c r="W21"/>
  <c r="X21"/>
  <c r="W22"/>
  <c r="X22"/>
  <c r="W24"/>
  <c r="X24"/>
  <c r="W25"/>
  <c r="X25"/>
  <c r="W26"/>
  <c r="X26"/>
  <c r="W45" s="1"/>
  <c r="W28"/>
  <c r="X28"/>
  <c r="Q5" i="12"/>
  <c r="R5"/>
  <c r="Q6"/>
  <c r="R6"/>
  <c r="Q7"/>
  <c r="R7"/>
  <c r="Q8"/>
  <c r="R8"/>
  <c r="Q9"/>
  <c r="R9"/>
  <c r="Q10"/>
  <c r="R10"/>
  <c r="Q11"/>
  <c r="R11"/>
  <c r="Q13"/>
  <c r="R13"/>
  <c r="Q14"/>
  <c r="R14"/>
  <c r="Q15"/>
  <c r="R15"/>
  <c r="Q18"/>
  <c r="R18"/>
  <c r="Q19"/>
  <c r="R19"/>
  <c r="Q20"/>
  <c r="R20"/>
  <c r="Q21"/>
  <c r="R21"/>
  <c r="Q23"/>
  <c r="R23"/>
  <c r="W5" i="13"/>
  <c r="X5"/>
  <c r="W7"/>
  <c r="X7"/>
  <c r="W8"/>
  <c r="X8"/>
  <c r="W9"/>
  <c r="X9"/>
  <c r="W10"/>
  <c r="X10"/>
  <c r="W11"/>
  <c r="X11"/>
  <c r="W12"/>
  <c r="X12"/>
  <c r="W14"/>
  <c r="X14"/>
  <c r="W15"/>
  <c r="X15"/>
  <c r="W17"/>
  <c r="X17"/>
  <c r="W18"/>
  <c r="X18"/>
  <c r="W19"/>
  <c r="X19"/>
  <c r="W20"/>
  <c r="X20"/>
  <c r="W22"/>
  <c r="X22"/>
  <c r="W23"/>
  <c r="X23"/>
  <c r="W24"/>
  <c r="X24"/>
  <c r="W26"/>
  <c r="X26"/>
  <c r="Q5" i="14"/>
  <c r="R5"/>
  <c r="Q6"/>
  <c r="R6"/>
  <c r="Q7"/>
  <c r="R7"/>
  <c r="Q8"/>
  <c r="R8"/>
  <c r="Q9"/>
  <c r="R9"/>
  <c r="Q10"/>
  <c r="R10"/>
  <c r="Q11"/>
  <c r="R11"/>
  <c r="Q14"/>
  <c r="R14"/>
  <c r="Q15"/>
  <c r="R15"/>
  <c r="Q16"/>
  <c r="R16"/>
  <c r="Q17"/>
  <c r="R17"/>
  <c r="Q18"/>
  <c r="R18"/>
  <c r="Q20"/>
  <c r="R20"/>
  <c r="W5" i="15"/>
  <c r="X5"/>
  <c r="W7"/>
  <c r="X7"/>
  <c r="W8"/>
  <c r="X8"/>
  <c r="W9"/>
  <c r="X9"/>
  <c r="W10"/>
  <c r="X10"/>
  <c r="W11"/>
  <c r="X11"/>
  <c r="W12"/>
  <c r="X12"/>
  <c r="W13"/>
  <c r="X13"/>
  <c r="W14"/>
  <c r="X14"/>
  <c r="W16"/>
  <c r="X16"/>
  <c r="W17"/>
  <c r="X17"/>
  <c r="W18"/>
  <c r="X18"/>
  <c r="W21"/>
  <c r="X21"/>
  <c r="W22"/>
  <c r="X22"/>
  <c r="W23"/>
  <c r="X23"/>
  <c r="W24"/>
  <c r="X24"/>
  <c r="W26"/>
  <c r="X26"/>
  <c r="W27"/>
  <c r="X27"/>
  <c r="W28"/>
  <c r="X28"/>
  <c r="W30"/>
  <c r="X30"/>
  <c r="Q5" i="16"/>
  <c r="R5"/>
  <c r="Q6"/>
  <c r="R6"/>
  <c r="Q7"/>
  <c r="R7"/>
  <c r="Q8"/>
  <c r="R8"/>
  <c r="Q9"/>
  <c r="R9"/>
  <c r="Q10"/>
  <c r="R10"/>
  <c r="Q11"/>
  <c r="R11"/>
  <c r="Q12"/>
  <c r="R12"/>
  <c r="Q13"/>
  <c r="R13"/>
  <c r="Q14"/>
  <c r="R14"/>
  <c r="Q15"/>
  <c r="R15"/>
  <c r="Q18"/>
  <c r="R18"/>
  <c r="Q19"/>
  <c r="R19"/>
  <c r="Q20"/>
  <c r="R20"/>
  <c r="W5" i="17"/>
  <c r="X5"/>
  <c r="W7"/>
  <c r="X7"/>
  <c r="W8"/>
  <c r="X8"/>
  <c r="W9"/>
  <c r="X9"/>
  <c r="W10"/>
  <c r="X10"/>
  <c r="W11"/>
  <c r="X11"/>
  <c r="W12"/>
  <c r="X12"/>
  <c r="W13"/>
  <c r="X13"/>
  <c r="W14"/>
  <c r="X14"/>
  <c r="W15"/>
  <c r="X15"/>
  <c r="X16"/>
  <c r="X17"/>
  <c r="X18"/>
  <c r="X19"/>
  <c r="X20"/>
  <c r="X22"/>
  <c r="X23"/>
  <c r="X24"/>
  <c r="X26"/>
  <c r="Q5" i="18"/>
  <c r="R5"/>
  <c r="Q6"/>
  <c r="R6"/>
  <c r="Q7"/>
  <c r="R7"/>
  <c r="Q8"/>
  <c r="R8"/>
  <c r="Q9"/>
  <c r="R9"/>
  <c r="Q10"/>
  <c r="R10"/>
  <c r="Q11"/>
  <c r="R11"/>
  <c r="Q12"/>
  <c r="R12"/>
  <c r="Q13"/>
  <c r="R13"/>
  <c r="Q16"/>
  <c r="R16"/>
  <c r="Q17"/>
  <c r="R17"/>
  <c r="Q18"/>
  <c r="R18"/>
  <c r="Q20"/>
  <c r="R20"/>
  <c r="W5" i="19"/>
  <c r="X5"/>
  <c r="W7"/>
  <c r="X7"/>
  <c r="W8"/>
  <c r="X8"/>
  <c r="W9"/>
  <c r="X9"/>
  <c r="W12"/>
  <c r="X12"/>
  <c r="W13"/>
  <c r="X13"/>
  <c r="W14"/>
  <c r="X14"/>
  <c r="W15"/>
  <c r="X15"/>
  <c r="W16"/>
  <c r="X16"/>
  <c r="W17"/>
  <c r="X17"/>
  <c r="W18"/>
  <c r="X18"/>
  <c r="W19"/>
  <c r="X19"/>
  <c r="W20"/>
  <c r="X20"/>
  <c r="W21"/>
  <c r="X21"/>
  <c r="W23"/>
  <c r="X23"/>
  <c r="W24"/>
  <c r="X24"/>
  <c r="W25"/>
  <c r="X25"/>
  <c r="W27"/>
  <c r="X27"/>
  <c r="Q5" i="20"/>
  <c r="R5"/>
  <c r="Q6"/>
  <c r="R6"/>
  <c r="Q7"/>
  <c r="R7"/>
  <c r="Q8"/>
  <c r="R8"/>
  <c r="Q9"/>
  <c r="R9"/>
  <c r="Q11"/>
  <c r="R11"/>
  <c r="Q12"/>
  <c r="R12"/>
  <c r="Q13"/>
  <c r="R13"/>
  <c r="Q14"/>
  <c r="R14"/>
  <c r="Q15"/>
  <c r="R15"/>
  <c r="Q17"/>
  <c r="R17"/>
  <c r="Q18"/>
  <c r="R18"/>
  <c r="Q19"/>
  <c r="R19"/>
  <c r="Q21"/>
  <c r="R21"/>
  <c r="W5" i="21"/>
  <c r="X5"/>
  <c r="W7"/>
  <c r="X7"/>
  <c r="W8"/>
  <c r="X8"/>
  <c r="W9"/>
  <c r="X9"/>
  <c r="W10"/>
  <c r="X10"/>
  <c r="W11"/>
  <c r="X11"/>
  <c r="W12"/>
  <c r="X12"/>
  <c r="W13"/>
  <c r="X13"/>
  <c r="W14"/>
  <c r="X14"/>
  <c r="W15"/>
  <c r="X15"/>
  <c r="W16"/>
  <c r="X16"/>
  <c r="W17"/>
  <c r="X17"/>
  <c r="W18"/>
  <c r="X18"/>
  <c r="W19"/>
  <c r="X19"/>
  <c r="W20"/>
  <c r="X20"/>
  <c r="W22"/>
  <c r="X22"/>
  <c r="W23"/>
  <c r="X23"/>
  <c r="W24"/>
  <c r="X24"/>
  <c r="W26"/>
  <c r="X26"/>
  <c r="Q5" i="22"/>
  <c r="R5"/>
  <c r="Q6"/>
  <c r="R6"/>
  <c r="Q7"/>
  <c r="R7"/>
  <c r="Q8"/>
  <c r="R8"/>
  <c r="Q9"/>
  <c r="R9"/>
  <c r="Q10"/>
  <c r="R10"/>
  <c r="Q11"/>
  <c r="R11"/>
  <c r="Q12"/>
  <c r="R12"/>
  <c r="Q16"/>
  <c r="R16"/>
  <c r="Q17"/>
  <c r="R17"/>
  <c r="Q18"/>
  <c r="R18"/>
  <c r="Q20"/>
  <c r="R20"/>
  <c r="W5" i="23"/>
  <c r="X5"/>
  <c r="W7"/>
  <c r="X7"/>
  <c r="W8"/>
  <c r="X8"/>
  <c r="W9"/>
  <c r="X9"/>
  <c r="W10"/>
  <c r="X10"/>
  <c r="W11"/>
  <c r="X11"/>
  <c r="W12"/>
  <c r="W13"/>
  <c r="X13"/>
  <c r="W14"/>
  <c r="X14"/>
  <c r="W16"/>
  <c r="X16"/>
  <c r="W17"/>
  <c r="X17"/>
  <c r="W20"/>
  <c r="X20"/>
  <c r="W21"/>
  <c r="X21"/>
  <c r="W22"/>
  <c r="X22"/>
  <c r="W23"/>
  <c r="X23"/>
  <c r="W25"/>
  <c r="X25"/>
  <c r="W26"/>
  <c r="X26"/>
  <c r="W27"/>
  <c r="X27"/>
  <c r="W29"/>
  <c r="X29"/>
  <c r="Q5" i="24"/>
  <c r="R5"/>
  <c r="Q6"/>
  <c r="R6"/>
  <c r="Q7"/>
  <c r="R7"/>
  <c r="Q9"/>
  <c r="R9"/>
  <c r="Q10"/>
  <c r="R10"/>
  <c r="Q11"/>
  <c r="R11"/>
  <c r="Q12"/>
  <c r="R12"/>
  <c r="Q13"/>
  <c r="R13"/>
  <c r="Q14"/>
  <c r="R14"/>
  <c r="Q17"/>
  <c r="R17"/>
  <c r="Q18"/>
  <c r="R18"/>
  <c r="Q19"/>
  <c r="R19"/>
  <c r="Q20"/>
  <c r="R20"/>
  <c r="Q21"/>
  <c r="R21"/>
  <c r="Q23"/>
  <c r="R23"/>
  <c r="Q43" i="13"/>
  <c r="W41" i="21"/>
  <c r="E45" i="1"/>
  <c r="Q32" i="16" l="1"/>
  <c r="W44" i="13"/>
  <c r="Q33" i="6"/>
  <c r="W42" i="5"/>
  <c r="E44" i="11"/>
  <c r="E43" i="13"/>
  <c r="E46" i="15"/>
  <c r="H30" i="20"/>
  <c r="Q34" i="10"/>
  <c r="W45" i="27"/>
  <c r="Q33" i="24"/>
  <c r="Q30" i="14"/>
  <c r="X42" i="13"/>
  <c r="Q31" i="4"/>
  <c r="W44" i="1"/>
  <c r="W45" s="1"/>
  <c r="W43" i="9"/>
  <c r="W41" i="13"/>
  <c r="Q44" i="11"/>
  <c r="X46" i="7"/>
  <c r="X47" s="1"/>
  <c r="X42" i="21"/>
  <c r="Q31" i="20"/>
  <c r="W44" i="19"/>
  <c r="Q32" i="2"/>
  <c r="X42" i="11"/>
  <c r="X41" i="13"/>
  <c r="X40" i="17"/>
  <c r="X41" i="21"/>
  <c r="Q45" i="9"/>
  <c r="W49" i="26"/>
  <c r="E43" i="21"/>
  <c r="N45" i="23"/>
  <c r="W46"/>
  <c r="T44" i="5"/>
  <c r="K44"/>
  <c r="E44"/>
  <c r="X42"/>
  <c r="K31" i="2"/>
  <c r="H31"/>
  <c r="E31"/>
  <c r="K32" i="6"/>
  <c r="N29" i="14"/>
  <c r="R28"/>
  <c r="R29" s="1"/>
  <c r="H29"/>
  <c r="Q34" i="12"/>
  <c r="R32"/>
  <c r="R33" s="1"/>
  <c r="K29" i="22"/>
  <c r="N29"/>
  <c r="Q30"/>
  <c r="H29"/>
  <c r="Q30" i="18"/>
  <c r="N29"/>
  <c r="K29"/>
  <c r="H29"/>
  <c r="E29"/>
  <c r="R30" i="16"/>
  <c r="R31" s="1"/>
  <c r="N31"/>
  <c r="H31"/>
  <c r="E31"/>
  <c r="N33" i="10"/>
  <c r="R36" i="8"/>
  <c r="R37" s="1"/>
  <c r="Q38"/>
  <c r="K37"/>
  <c r="H33" i="12"/>
  <c r="E33"/>
  <c r="K29" i="14"/>
  <c r="E29"/>
  <c r="R31" i="24"/>
  <c r="R32" s="1"/>
  <c r="K32"/>
  <c r="E32"/>
  <c r="E32" i="6"/>
  <c r="H32"/>
  <c r="R31"/>
  <c r="R32" s="1"/>
  <c r="Q34" s="1"/>
  <c r="E30" i="4"/>
  <c r="R29"/>
  <c r="R30" s="1"/>
  <c r="N31" i="2"/>
  <c r="R30"/>
  <c r="R31" s="1"/>
  <c r="H32" i="24"/>
  <c r="N30" i="4"/>
  <c r="W44" i="21"/>
  <c r="K42" i="17"/>
  <c r="H42"/>
  <c r="Q46" i="15"/>
  <c r="N46"/>
  <c r="T46"/>
  <c r="E45" i="9"/>
  <c r="H43" i="13"/>
  <c r="K43"/>
  <c r="N43"/>
  <c r="X43" i="23"/>
  <c r="E45"/>
  <c r="H45"/>
  <c r="T45"/>
  <c r="Q44" i="5"/>
  <c r="H44"/>
  <c r="W45"/>
  <c r="X44" i="1"/>
  <c r="X45" s="1"/>
  <c r="W47" s="1"/>
  <c r="T45"/>
  <c r="E37" i="8"/>
  <c r="N37"/>
  <c r="H33" i="10"/>
  <c r="W46" i="9"/>
  <c r="T45"/>
  <c r="K45"/>
  <c r="H45"/>
  <c r="W44" i="15"/>
  <c r="X44"/>
  <c r="K46"/>
  <c r="H46"/>
  <c r="W41" i="17"/>
  <c r="W42" s="1"/>
  <c r="W43"/>
  <c r="E42"/>
  <c r="H43" i="21"/>
  <c r="K30" i="20"/>
  <c r="W45" i="15"/>
  <c r="W46" s="1"/>
  <c r="K43" i="21"/>
  <c r="N43"/>
  <c r="W42"/>
  <c r="W43" s="1"/>
  <c r="N42" i="17"/>
  <c r="Q42"/>
  <c r="T42"/>
  <c r="N30" i="20"/>
  <c r="X41" i="19"/>
  <c r="W41"/>
  <c r="N43"/>
  <c r="T43"/>
  <c r="T43" i="21"/>
  <c r="X43"/>
  <c r="W45" s="1"/>
  <c r="H43" i="19"/>
  <c r="X41" i="17"/>
  <c r="X42" s="1"/>
  <c r="W47" i="15"/>
  <c r="X45"/>
  <c r="W47" i="27"/>
  <c r="N44" i="5"/>
  <c r="H48" i="26"/>
  <c r="E30" i="20"/>
  <c r="Q28" i="18"/>
  <c r="Q29" s="1"/>
  <c r="N32" i="6"/>
  <c r="N33" i="12"/>
  <c r="Q43" i="19"/>
  <c r="N32" i="24"/>
  <c r="Q48" i="26"/>
  <c r="E43" i="19"/>
  <c r="K43"/>
  <c r="E33" i="10"/>
  <c r="T46" i="27"/>
  <c r="W42" i="19"/>
  <c r="X42"/>
  <c r="X43" i="11"/>
  <c r="X44" s="1"/>
  <c r="W46" s="1"/>
  <c r="W43" i="5"/>
  <c r="W44" s="1"/>
  <c r="W43" i="23"/>
  <c r="K30" i="4"/>
  <c r="N45" i="9"/>
  <c r="K31" i="16"/>
  <c r="Q45" i="23"/>
  <c r="W46" i="26"/>
  <c r="Q46" i="27"/>
  <c r="Q47" i="7"/>
  <c r="T47"/>
  <c r="K48" i="26"/>
  <c r="N48"/>
  <c r="X47"/>
  <c r="H47" i="7"/>
  <c r="K47"/>
  <c r="X44" i="9"/>
  <c r="X45" s="1"/>
  <c r="W44"/>
  <c r="W45" s="1"/>
  <c r="E48" i="26"/>
  <c r="W43" i="11"/>
  <c r="W44" s="1"/>
  <c r="X43" i="13"/>
  <c r="W45" s="1"/>
  <c r="W42"/>
  <c r="W43" s="1"/>
  <c r="W44" i="23"/>
  <c r="W45" s="1"/>
  <c r="X45" i="27"/>
  <c r="X46" s="1"/>
  <c r="E47" i="7"/>
  <c r="N47"/>
  <c r="W45"/>
  <c r="W47" i="26"/>
  <c r="W48" s="1"/>
  <c r="X46"/>
  <c r="T48"/>
  <c r="X44" i="23"/>
  <c r="K45"/>
  <c r="X43" i="5"/>
  <c r="X44" s="1"/>
  <c r="W46" i="27"/>
  <c r="H46"/>
  <c r="E46"/>
  <c r="W46" i="7"/>
  <c r="W48"/>
  <c r="W49" s="1"/>
  <c r="K33" i="10"/>
  <c r="Q31" i="6"/>
  <c r="Q32" s="1"/>
  <c r="E29" i="22"/>
  <c r="Q28"/>
  <c r="Q29" s="1"/>
  <c r="R28"/>
  <c r="R29" s="1"/>
  <c r="H37" i="8"/>
  <c r="Q31" i="24"/>
  <c r="Q32" s="1"/>
  <c r="R29" i="20"/>
  <c r="R30" s="1"/>
  <c r="Q29"/>
  <c r="R28" i="18"/>
  <c r="R29" s="1"/>
  <c r="Q30" i="16"/>
  <c r="Q31" s="1"/>
  <c r="Q28" i="14"/>
  <c r="Q29" s="1"/>
  <c r="Q32" i="12"/>
  <c r="Q33" s="1"/>
  <c r="Q36" i="8"/>
  <c r="Q37" s="1"/>
  <c r="Q30" i="2"/>
  <c r="Q31" s="1"/>
  <c r="Q32" i="10"/>
  <c r="Q33" s="1"/>
  <c r="R32"/>
  <c r="R33" s="1"/>
  <c r="Q35" s="1"/>
  <c r="H30" i="4"/>
  <c r="Q29"/>
  <c r="Q30" s="1"/>
  <c r="Q34" i="24" l="1"/>
  <c r="Q31" i="22"/>
  <c r="Q32" i="20"/>
  <c r="Q31" i="18"/>
  <c r="Q33" i="16"/>
  <c r="Q39" i="8"/>
  <c r="Q35" i="12"/>
  <c r="Q31" i="14"/>
  <c r="Q32" i="4"/>
  <c r="Q33" i="2"/>
  <c r="X43" i="19"/>
  <c r="W45" s="1"/>
  <c r="W44" i="17"/>
  <c r="X46" i="15"/>
  <c r="W48" s="1"/>
  <c r="W47" i="9"/>
  <c r="X45" i="23"/>
  <c r="W47" s="1"/>
  <c r="W46" i="5"/>
  <c r="W43" i="19"/>
  <c r="Q30" i="20"/>
  <c r="W48" i="27"/>
  <c r="W47" i="7"/>
  <c r="X48" i="26"/>
  <c r="W50" s="1"/>
</calcChain>
</file>

<file path=xl/sharedStrings.xml><?xml version="1.0" encoding="utf-8"?>
<sst xmlns="http://schemas.openxmlformats.org/spreadsheetml/2006/main" count="4779" uniqueCount="195">
  <si>
    <t>Przedmiot</t>
  </si>
  <si>
    <t>Typ</t>
  </si>
  <si>
    <t>Forma
zajęć</t>
  </si>
  <si>
    <t>Rok I</t>
  </si>
  <si>
    <t>Rok II</t>
  </si>
  <si>
    <t>Rok III</t>
  </si>
  <si>
    <t>Godz.</t>
  </si>
  <si>
    <t>ECTS</t>
  </si>
  <si>
    <t>Semestr I</t>
  </si>
  <si>
    <t>Semestr II</t>
  </si>
  <si>
    <t>Semestr III</t>
  </si>
  <si>
    <t>Semestr IV</t>
  </si>
  <si>
    <t>Semestr V</t>
  </si>
  <si>
    <t>Semestr VI</t>
  </si>
  <si>
    <t>godz.</t>
  </si>
  <si>
    <t>zal.</t>
  </si>
  <si>
    <t>obowiązkowy</t>
  </si>
  <si>
    <t>W</t>
  </si>
  <si>
    <t>Kameralistyka</t>
  </si>
  <si>
    <t>obow./obieral.</t>
  </si>
  <si>
    <t>Nauka akompaniamentu z grą a'vista</t>
  </si>
  <si>
    <t>Ć</t>
  </si>
  <si>
    <t>Chór</t>
  </si>
  <si>
    <t>Praktyka estradowa</t>
  </si>
  <si>
    <t>Literatura specjalistyczna</t>
  </si>
  <si>
    <t>Historia muzyki z literaturą</t>
  </si>
  <si>
    <t xml:space="preserve">Literatura muzyki XX w. </t>
  </si>
  <si>
    <t>Analiza dzieła muzycznego</t>
  </si>
  <si>
    <t>Kształcenie słuchu</t>
  </si>
  <si>
    <t>Historia kultury</t>
  </si>
  <si>
    <t>Marketing i animacja kultury</t>
  </si>
  <si>
    <t>Prawo autorskie i prawa pokrewne</t>
  </si>
  <si>
    <t>Kurs biblioteczny</t>
  </si>
  <si>
    <t>Szkolenie BHP</t>
  </si>
  <si>
    <t>Język obcy (z egzaminem B2)</t>
  </si>
  <si>
    <t>W-F</t>
  </si>
  <si>
    <t>obieralny</t>
  </si>
  <si>
    <t>Emisja głosu</t>
  </si>
  <si>
    <t>SUMA</t>
  </si>
  <si>
    <t>ROCZNIE</t>
  </si>
  <si>
    <t>Proseminarium pracy dyplomowej</t>
  </si>
  <si>
    <t>Seminarium pracy dyplomowej</t>
  </si>
  <si>
    <t>Propedeutyka muzyki współczesnej</t>
  </si>
  <si>
    <t>Zagadnienia wykonawcze muzyki dawnej</t>
  </si>
  <si>
    <t>Budowa z zasadami strojenia instrumentów</t>
  </si>
  <si>
    <t>Język obcy (z egzaminem B2+)</t>
  </si>
  <si>
    <t xml:space="preserve">Fakultety </t>
  </si>
  <si>
    <t>Klawesyn</t>
  </si>
  <si>
    <t>Kontrapunkt z fugą</t>
  </si>
  <si>
    <t>Bas cyfrowany</t>
  </si>
  <si>
    <t>Improwizacja</t>
  </si>
  <si>
    <t>Harmonia</t>
  </si>
  <si>
    <t>Technologie informacyjne</t>
  </si>
  <si>
    <t>Praktyka chorału gregoriańskiego</t>
  </si>
  <si>
    <t>Organy</t>
  </si>
  <si>
    <t>Praca z pianistą</t>
  </si>
  <si>
    <t>Praktyka w klasie akompaniamentu</t>
  </si>
  <si>
    <t>Orkiestra</t>
  </si>
  <si>
    <t>Studia orkiestrowe z grą a'vista</t>
  </si>
  <si>
    <t>Studia orkiestrowe</t>
  </si>
  <si>
    <t>Big Band</t>
  </si>
  <si>
    <t xml:space="preserve">  </t>
  </si>
  <si>
    <t>W / I</t>
  </si>
  <si>
    <t>Zestaw perkusyjny</t>
  </si>
  <si>
    <t>Harmonia z elementami improwizacji</t>
  </si>
  <si>
    <t>Studia orkiestrowe z czytaniem a'vista</t>
  </si>
  <si>
    <t>Podstawy transkry. i aranż. akordeonowej</t>
  </si>
  <si>
    <t xml:space="preserve">Praktyka estradowa </t>
  </si>
  <si>
    <t>Budowa i konserwacja akordeonu</t>
  </si>
  <si>
    <t>W /I</t>
  </si>
  <si>
    <t>Big band</t>
  </si>
  <si>
    <t>Praktyka nagraniowa</t>
  </si>
  <si>
    <t>Instrumentoznawstwo z podstawami instrumentacji</t>
  </si>
  <si>
    <t>Historia muzyki jazzowej z literaturą</t>
  </si>
  <si>
    <t>Współczesne techniki kompozytorskie (I)</t>
  </si>
  <si>
    <t>Ćwiczenia rytmiczne</t>
  </si>
  <si>
    <t>Kontrapunkt (I)</t>
  </si>
  <si>
    <t>Język obcy (min. B2)</t>
  </si>
  <si>
    <t>Propedeutyka muzyki komputerowej (I)</t>
  </si>
  <si>
    <t>Studium muzyki ilustracyjnej</t>
  </si>
  <si>
    <t>Instrument główny – muzyka klasyczna</t>
  </si>
  <si>
    <t>Fortepian obowiązkowy</t>
  </si>
  <si>
    <t>Analiza standardów jazzowych</t>
  </si>
  <si>
    <t>Podstawy aranżacji</t>
  </si>
  <si>
    <t>Zespoły wokalne</t>
  </si>
  <si>
    <t>Dykcja i recytacja</t>
  </si>
  <si>
    <t>Literatura współczesnej muzyki popularnej</t>
  </si>
  <si>
    <t>Instrument główny - muzyka klasyczna</t>
  </si>
  <si>
    <t>Praca z akompaniatorem</t>
  </si>
  <si>
    <t>Orkiestra barokowa</t>
  </si>
  <si>
    <t>Zespoły renesansowe</t>
  </si>
  <si>
    <t>Literatura współcz. muzyki popularnej</t>
  </si>
  <si>
    <t>Wokalistyka jazzowa</t>
  </si>
  <si>
    <t>Kompozycja z aranżacją</t>
  </si>
  <si>
    <t>Filozofia - zagadnienia i kierunki</t>
  </si>
  <si>
    <t>Fortepian obowiązkowy/Instrument dodatkowy</t>
  </si>
  <si>
    <t>Kameralistyka - zespoły jazzowe</t>
  </si>
  <si>
    <t>ECTS obieralne</t>
  </si>
  <si>
    <t>Instrument główny</t>
  </si>
  <si>
    <t>Instrument podstawowy</t>
  </si>
  <si>
    <t>W/C</t>
  </si>
  <si>
    <t>Ć/I</t>
  </si>
  <si>
    <t>E</t>
  </si>
  <si>
    <t>Bas cyfrowany z elementami improwizacji</t>
  </si>
  <si>
    <t>Paleografia</t>
  </si>
  <si>
    <t>Taniec historyczny</t>
  </si>
  <si>
    <t>Estetyka muzyki</t>
  </si>
  <si>
    <t>Studium pedagogiczne</t>
  </si>
  <si>
    <t>Psychologia</t>
  </si>
  <si>
    <t>Pedagogika</t>
  </si>
  <si>
    <t>Dydaktyka ogólna</t>
  </si>
  <si>
    <t>Metodyka nauczania przedm. gł.</t>
  </si>
  <si>
    <t>Kultura języka</t>
  </si>
  <si>
    <t>Praktyki ogólnopedagogiczne</t>
  </si>
  <si>
    <t>Praktyka metodyczno-przedm.</t>
  </si>
  <si>
    <t>C</t>
  </si>
  <si>
    <t>Rok I/II/III</t>
  </si>
  <si>
    <t>możliwość realizacji w ciągu 4 semestrów (30h - 2 ECTS X 4)</t>
  </si>
  <si>
    <t>Rok I/II</t>
  </si>
  <si>
    <t>Metodyka prowadzenia zespołów kameralnych</t>
  </si>
  <si>
    <t>Praktyka prowadzenia zespołów kameralnych</t>
  </si>
  <si>
    <t>możliwość realizacji przedmiotów w dowolnym roku studiów</t>
  </si>
  <si>
    <t>możliwość realizacji przedmiotów w dowolnych latach studiów</t>
  </si>
  <si>
    <t>EK</t>
  </si>
  <si>
    <t>Z</t>
  </si>
  <si>
    <t>K</t>
  </si>
  <si>
    <t>Produkcja muzyczna</t>
  </si>
  <si>
    <t>W/I</t>
  </si>
  <si>
    <t>Ć/G</t>
  </si>
  <si>
    <t>Improwizacja historyczna z elementami dyminucji</t>
  </si>
  <si>
    <t>W/G</t>
  </si>
  <si>
    <t>Czytanie partytur</t>
  </si>
  <si>
    <t>Multimedialne środki nauczania</t>
  </si>
  <si>
    <t>Praktyka wykonawstwa historycznego</t>
  </si>
  <si>
    <t>Historyczne traktaty muzyczne</t>
  </si>
  <si>
    <t>FAKULTETY</t>
  </si>
  <si>
    <t>SP razem</t>
  </si>
  <si>
    <t>Kameralistyka - duet</t>
  </si>
  <si>
    <t>FORTEPIAN   I st.</t>
  </si>
  <si>
    <t>FORTEPIAN   II st.</t>
  </si>
  <si>
    <t>ORGANY   I st.</t>
  </si>
  <si>
    <t>ORGANY   II st.</t>
  </si>
  <si>
    <t>KLAWESYN   I st.</t>
  </si>
  <si>
    <t>KLAWESYN   II st.</t>
  </si>
  <si>
    <t>DĘTE bez saksofonu   II st.</t>
  </si>
  <si>
    <t>SAKSOFON   I st.</t>
  </si>
  <si>
    <t>SAKSOFON   II st.</t>
  </si>
  <si>
    <t>PERKUSJA   I st.</t>
  </si>
  <si>
    <t>PERKUSJA   II st.</t>
  </si>
  <si>
    <t>AKORDEON   I st.</t>
  </si>
  <si>
    <t>AKORDEON   II st.</t>
  </si>
  <si>
    <t>INSTRUMENTY JAZZOWE bez fortepianu   I st.</t>
  </si>
  <si>
    <t>INSTRUMENTY JAZZOWE bez fortepianu   II st.</t>
  </si>
  <si>
    <t>WOKALISTYKA JAZZOWA   I st.</t>
  </si>
  <si>
    <t>WOKALISTYKA JAZZOWA   II st.</t>
  </si>
  <si>
    <t>FORTEPIAN JAZZOWY   I st.</t>
  </si>
  <si>
    <t>FORTEPIAN JAZZOWY   II st.</t>
  </si>
  <si>
    <t>INSTRUMENTY HISTORYCZNE   I st.</t>
  </si>
  <si>
    <t>INSTRUMENTY HISTORYCZNE   II st.</t>
  </si>
  <si>
    <t>Zespół studiów orkiestrowych</t>
  </si>
  <si>
    <t xml:space="preserve">E </t>
  </si>
  <si>
    <t>Studium pedagogiczne I stopień</t>
  </si>
  <si>
    <t>wymiennie</t>
  </si>
  <si>
    <t>Studium pedagogiczne II stopień</t>
  </si>
  <si>
    <t>KOMPOZYCJA Z ARANŻACJĄ (Katedra Jazzu)   I st.</t>
  </si>
  <si>
    <t>KOMPOZYCJA Z ARANŻACJĄ (Katedra Jazzu)   II st.</t>
  </si>
  <si>
    <t>DĘTE bez saksofonu i oboju   I st.</t>
  </si>
  <si>
    <t>Kierunkowe</t>
  </si>
  <si>
    <t>Dodatkowe</t>
  </si>
  <si>
    <t>kierunkowe</t>
  </si>
  <si>
    <t>Propedeutyka badań naukowych</t>
  </si>
  <si>
    <t>z</t>
  </si>
  <si>
    <t>Kontrapunkt</t>
  </si>
  <si>
    <t>Seminarium muzyki klasycznej i wczesnoromantycznej</t>
  </si>
  <si>
    <t>wymienne</t>
  </si>
  <si>
    <t>Harmonia z el. improwizacji</t>
  </si>
  <si>
    <t>Historia muzyki</t>
  </si>
  <si>
    <t>Podstawy dyrygowania (I)</t>
  </si>
  <si>
    <t>Gra liturgiczna z improwizacją</t>
  </si>
  <si>
    <t>Fortepian</t>
  </si>
  <si>
    <t>Seminarium krytyki</t>
  </si>
  <si>
    <t>Seminarium prelekcji</t>
  </si>
  <si>
    <t>Organoznawstwo</t>
  </si>
  <si>
    <t>Orkiestra dęta</t>
  </si>
  <si>
    <t>Budowa z zasadami strojenia (d. drewniane)</t>
  </si>
  <si>
    <t>Fakultety</t>
  </si>
  <si>
    <t>OBÓJ i FAGOT  I st.</t>
  </si>
  <si>
    <t>Technologia budowy stroików</t>
  </si>
  <si>
    <t>ZREALIZOWANIE CAŁOŚCI STUDIUM PEDAGOGICZNEGO
(24,5 PKT ECTS) ZALICZA WSZYSTKIE PUNKTY FAKULTETÓW.</t>
  </si>
  <si>
    <r>
      <t xml:space="preserve">UWAGA:
ZREALIZOWANIE CAŁOŚCI STUDIUM PEDAGOGICZNEGO
NIE ZALICZA WSZYSTKICH FAKULTETÓW,
W CYKLU STUDIÓW NALEŻY UZYSKAĆ DODATKOWO: </t>
    </r>
    <r>
      <rPr>
        <b/>
        <sz val="10"/>
        <rFont val="Times New Roman"/>
        <family val="1"/>
        <charset val="238"/>
      </rPr>
      <t>1,5 PKT ECTS</t>
    </r>
  </si>
  <si>
    <r>
      <t xml:space="preserve">UWAGA:
ZREALIZOWANIE CAŁOŚCI STUDIUM PEDAGOGICZNEGO
NIE ZALICZA WSZYSTKICH FAKULTETÓW,
W CYKLU STUDIÓW NALEŻY UZYSKAĆ DODATKOWO: </t>
    </r>
    <r>
      <rPr>
        <b/>
        <sz val="10"/>
        <rFont val="Times"/>
        <family val="1"/>
      </rPr>
      <t>3,5 PKT ECTS</t>
    </r>
  </si>
  <si>
    <t>ZREALIZOWANIE CAŁOŚCI STUDIUM PEDAGOGICZNEGO
(4 PKT ECTS) ZALICZA WSZYSTKIE PUNKTY FAKULTETÓW.</t>
  </si>
  <si>
    <r>
      <t xml:space="preserve">UWAGA:
ZREALIZOWANIE CAŁOŚCI STUDIUM PEDAGOGICZNEGO
NIE ZALICZA WSZYSTKICH FAKULTETÓW,
W CYKLU STUDIÓW NALEŻY UZYSKAĆ DODATKOWO: </t>
    </r>
    <r>
      <rPr>
        <b/>
        <sz val="8"/>
        <rFont val="Times"/>
        <family val="1"/>
      </rPr>
      <t>2 PKT ECTS</t>
    </r>
  </si>
  <si>
    <r>
      <t>UWAGA:
ZREALIZOWANIE CAŁOŚCI STUDIUM PEDAGOGICZNEGO
NIE ZALICZA WSZYSTKICH FAKULTETÓW,
W CYKLU STUDIÓW NALEŻY UZYSKAĆ DODATKOWO:</t>
    </r>
    <r>
      <rPr>
        <b/>
        <sz val="8"/>
        <rFont val="Times New Roman"/>
        <family val="1"/>
        <charset val="238"/>
      </rPr>
      <t xml:space="preserve"> 2 PKT ECTS</t>
    </r>
  </si>
  <si>
    <t>Ćwiczenia z harmonii</t>
  </si>
</sst>
</file>

<file path=xl/styles.xml><?xml version="1.0" encoding="utf-8"?>
<styleSheet xmlns="http://schemas.openxmlformats.org/spreadsheetml/2006/main">
  <numFmts count="1">
    <numFmt numFmtId="164" formatCode="0.0"/>
  </numFmts>
  <fonts count="41"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rgb="FFFF0000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  <charset val="238"/>
    </font>
    <font>
      <sz val="18"/>
      <color theme="3"/>
      <name val="Trebuchet MS"/>
      <family val="2"/>
      <charset val="238"/>
      <scheme val="major"/>
    </font>
    <font>
      <b/>
      <sz val="15"/>
      <color theme="3"/>
      <name val="Trebuchet MS"/>
      <family val="2"/>
      <charset val="238"/>
      <scheme val="minor"/>
    </font>
    <font>
      <b/>
      <sz val="13"/>
      <color theme="3"/>
      <name val="Trebuchet MS"/>
      <family val="2"/>
      <charset val="238"/>
      <scheme val="minor"/>
    </font>
    <font>
      <b/>
      <sz val="11"/>
      <color theme="3"/>
      <name val="Trebuchet MS"/>
      <family val="2"/>
      <charset val="238"/>
      <scheme val="minor"/>
    </font>
    <font>
      <sz val="11"/>
      <color rgb="FF9C0006"/>
      <name val="Trebuchet MS"/>
      <family val="2"/>
      <charset val="238"/>
      <scheme val="minor"/>
    </font>
    <font>
      <sz val="11"/>
      <color rgb="FF3F3F76"/>
      <name val="Trebuchet MS"/>
      <family val="2"/>
      <charset val="238"/>
      <scheme val="minor"/>
    </font>
    <font>
      <b/>
      <sz val="11"/>
      <color rgb="FF3F3F3F"/>
      <name val="Trebuchet MS"/>
      <family val="2"/>
      <charset val="238"/>
      <scheme val="minor"/>
    </font>
    <font>
      <sz val="11"/>
      <color rgb="FFFA7D00"/>
      <name val="Trebuchet MS"/>
      <family val="2"/>
      <charset val="238"/>
      <scheme val="minor"/>
    </font>
    <font>
      <sz val="11"/>
      <color rgb="FFFF0000"/>
      <name val="Trebuchet MS"/>
      <family val="2"/>
      <charset val="238"/>
      <scheme val="minor"/>
    </font>
    <font>
      <i/>
      <sz val="11"/>
      <color rgb="FF7F7F7F"/>
      <name val="Trebuchet MS"/>
      <family val="2"/>
      <charset val="238"/>
      <scheme val="minor"/>
    </font>
    <font>
      <sz val="8"/>
      <name val="Times New Roman"/>
      <family val="1"/>
      <charset val="238"/>
    </font>
    <font>
      <b/>
      <sz val="10"/>
      <name val="Times"/>
      <family val="1"/>
    </font>
    <font>
      <sz val="10"/>
      <color indexed="8"/>
      <name val="Times"/>
      <family val="1"/>
    </font>
    <font>
      <sz val="10"/>
      <name val="Times"/>
      <family val="1"/>
    </font>
    <font>
      <b/>
      <sz val="12"/>
      <name val="Times"/>
      <family val="1"/>
    </font>
    <font>
      <b/>
      <sz val="8"/>
      <name val="Times"/>
      <family val="1"/>
    </font>
    <font>
      <sz val="8"/>
      <name val="Times"/>
      <family val="1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46"/>
        <bgColor indexed="2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40"/>
      </patternFill>
    </fill>
    <fill>
      <patternFill patternType="solid">
        <fgColor theme="0"/>
        <bgColor indexed="45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2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6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5" fillId="11" borderId="0" applyNumberFormat="0" applyBorder="0" applyAlignment="0" applyProtection="0"/>
    <xf numFmtId="0" fontId="7" fillId="2" borderId="2" applyNumberFormat="0" applyAlignment="0" applyProtection="0"/>
    <xf numFmtId="0" fontId="9" fillId="0" borderId="0" applyNumberFormat="0" applyFill="0" applyBorder="0" applyAlignment="0" applyProtection="0"/>
    <xf numFmtId="0" fontId="8" fillId="3" borderId="1" applyNumberFormat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7" applyNumberFormat="0" applyFill="0" applyAlignment="0" applyProtection="0"/>
    <xf numFmtId="0" fontId="26" fillId="0" borderId="78" applyNumberFormat="0" applyFill="0" applyAlignment="0" applyProtection="0"/>
    <xf numFmtId="0" fontId="27" fillId="0" borderId="79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9" fillId="24" borderId="76" applyNumberFormat="0" applyAlignment="0" applyProtection="0"/>
    <xf numFmtId="0" fontId="30" fillId="25" borderId="80" applyNumberFormat="0" applyAlignment="0" applyProtection="0"/>
    <xf numFmtId="0" fontId="31" fillId="0" borderId="8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090">
    <xf numFmtId="0" fontId="0" fillId="0" borderId="0" xfId="0"/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0" fillId="0" borderId="0" xfId="0" applyFont="1"/>
    <xf numFmtId="0" fontId="0" fillId="0" borderId="0" xfId="0" applyBorder="1"/>
    <xf numFmtId="0" fontId="21" fillId="0" borderId="0" xfId="0" applyFont="1"/>
    <xf numFmtId="0" fontId="22" fillId="0" borderId="0" xfId="0" applyFont="1"/>
    <xf numFmtId="0" fontId="0" fillId="12" borderId="0" xfId="0" applyFill="1" applyBorder="1" applyAlignment="1">
      <alignment horizontal="center" vertical="center"/>
    </xf>
    <xf numFmtId="0" fontId="11" fillId="12" borderId="0" xfId="0" applyFont="1" applyFill="1"/>
    <xf numFmtId="0" fontId="14" fillId="13" borderId="3" xfId="7" applyNumberFormat="1" applyFont="1" applyFill="1" applyBorder="1" applyAlignment="1" applyProtection="1">
      <alignment horizontal="center" vertical="center"/>
    </xf>
    <xf numFmtId="0" fontId="14" fillId="13" borderId="4" xfId="7" applyNumberFormat="1" applyFont="1" applyFill="1" applyBorder="1" applyAlignment="1" applyProtection="1">
      <alignment horizontal="center" vertical="center"/>
    </xf>
    <xf numFmtId="0" fontId="14" fillId="13" borderId="4" xfId="4" applyNumberFormat="1" applyFont="1" applyFill="1" applyBorder="1" applyAlignment="1" applyProtection="1">
      <alignment horizontal="center" vertical="center"/>
    </xf>
    <xf numFmtId="0" fontId="14" fillId="13" borderId="5" xfId="4" applyNumberFormat="1" applyFont="1" applyFill="1" applyBorder="1" applyAlignment="1" applyProtection="1">
      <alignment horizontal="center" vertical="center"/>
    </xf>
    <xf numFmtId="0" fontId="14" fillId="14" borderId="3" xfId="6" applyNumberFormat="1" applyFont="1" applyFill="1" applyBorder="1" applyAlignment="1" applyProtection="1">
      <alignment horizontal="center" vertical="center"/>
    </xf>
    <xf numFmtId="0" fontId="14" fillId="14" borderId="4" xfId="7" applyNumberFormat="1" applyFont="1" applyFill="1" applyBorder="1" applyAlignment="1" applyProtection="1">
      <alignment horizontal="center" vertical="center"/>
    </xf>
    <xf numFmtId="0" fontId="14" fillId="14" borderId="4" xfId="3" applyNumberFormat="1" applyFont="1" applyFill="1" applyBorder="1" applyAlignment="1" applyProtection="1">
      <alignment horizontal="center" vertical="center"/>
    </xf>
    <xf numFmtId="0" fontId="14" fillId="14" borderId="4" xfId="6" applyNumberFormat="1" applyFont="1" applyFill="1" applyBorder="1" applyAlignment="1" applyProtection="1">
      <alignment horizontal="center" vertical="center"/>
    </xf>
    <xf numFmtId="0" fontId="14" fillId="14" borderId="5" xfId="3" applyNumberFormat="1" applyFont="1" applyFill="1" applyBorder="1" applyAlignment="1" applyProtection="1">
      <alignment horizontal="center" vertical="center"/>
    </xf>
    <xf numFmtId="0" fontId="14" fillId="15" borderId="3" xfId="8" applyNumberFormat="1" applyFont="1" applyFill="1" applyBorder="1" applyAlignment="1" applyProtection="1">
      <alignment horizontal="center" vertical="center"/>
    </xf>
    <xf numFmtId="0" fontId="14" fillId="15" borderId="4" xfId="7" applyNumberFormat="1" applyFont="1" applyFill="1" applyBorder="1" applyAlignment="1" applyProtection="1">
      <alignment horizontal="center" vertical="center"/>
    </xf>
    <xf numFmtId="0" fontId="14" fillId="15" borderId="4" xfId="5" applyNumberFormat="1" applyFont="1" applyFill="1" applyBorder="1" applyAlignment="1" applyProtection="1">
      <alignment horizontal="center" vertical="center"/>
    </xf>
    <xf numFmtId="0" fontId="14" fillId="15" borderId="4" xfId="8" applyNumberFormat="1" applyFont="1" applyFill="1" applyBorder="1" applyAlignment="1" applyProtection="1">
      <alignment horizontal="center" vertical="center"/>
    </xf>
    <xf numFmtId="0" fontId="14" fillId="15" borderId="5" xfId="5" applyNumberFormat="1" applyFont="1" applyFill="1" applyBorder="1" applyAlignment="1" applyProtection="1">
      <alignment horizontal="center" vertical="center"/>
    </xf>
    <xf numFmtId="0" fontId="14" fillId="16" borderId="6" xfId="0" applyFont="1" applyFill="1" applyBorder="1" applyAlignment="1">
      <alignment vertical="center" wrapText="1"/>
    </xf>
    <xf numFmtId="0" fontId="14" fillId="17" borderId="7" xfId="0" applyFont="1" applyFill="1" applyBorder="1" applyAlignment="1">
      <alignment horizontal="left" vertical="center"/>
    </xf>
    <xf numFmtId="0" fontId="14" fillId="12" borderId="7" xfId="0" applyFont="1" applyFill="1" applyBorder="1" applyAlignment="1">
      <alignment horizontal="center" vertical="center"/>
    </xf>
    <xf numFmtId="0" fontId="14" fillId="12" borderId="8" xfId="0" applyFont="1" applyFill="1" applyBorder="1" applyAlignment="1">
      <alignment horizontal="center" vertical="center"/>
    </xf>
    <xf numFmtId="0" fontId="13" fillId="13" borderId="9" xfId="7" applyNumberFormat="1" applyFont="1" applyFill="1" applyBorder="1" applyAlignment="1" applyProtection="1">
      <alignment horizontal="center" vertical="center"/>
    </xf>
    <xf numFmtId="0" fontId="13" fillId="13" borderId="7" xfId="7" applyNumberFormat="1" applyFont="1" applyFill="1" applyBorder="1" applyAlignment="1" applyProtection="1">
      <alignment horizontal="center" vertical="center"/>
    </xf>
    <xf numFmtId="0" fontId="13" fillId="13" borderId="7" xfId="4" applyNumberFormat="1" applyFont="1" applyFill="1" applyBorder="1" applyAlignment="1" applyProtection="1">
      <alignment horizontal="center" vertical="center"/>
    </xf>
    <xf numFmtId="0" fontId="13" fillId="13" borderId="10" xfId="4" applyNumberFormat="1" applyFont="1" applyFill="1" applyBorder="1" applyAlignment="1" applyProtection="1">
      <alignment horizontal="center" vertical="center"/>
    </xf>
    <xf numFmtId="0" fontId="13" fillId="14" borderId="9" xfId="6" applyNumberFormat="1" applyFont="1" applyFill="1" applyBorder="1" applyAlignment="1" applyProtection="1">
      <alignment horizontal="center" vertical="center"/>
    </xf>
    <xf numFmtId="0" fontId="13" fillId="14" borderId="7" xfId="7" applyNumberFormat="1" applyFont="1" applyFill="1" applyBorder="1" applyAlignment="1" applyProtection="1">
      <alignment horizontal="center" vertical="center"/>
    </xf>
    <xf numFmtId="0" fontId="13" fillId="14" borderId="7" xfId="3" applyNumberFormat="1" applyFont="1" applyFill="1" applyBorder="1" applyAlignment="1" applyProtection="1">
      <alignment horizontal="center" vertical="center"/>
    </xf>
    <xf numFmtId="0" fontId="13" fillId="14" borderId="7" xfId="6" applyNumberFormat="1" applyFont="1" applyFill="1" applyBorder="1" applyAlignment="1" applyProtection="1">
      <alignment horizontal="center" vertical="center"/>
    </xf>
    <xf numFmtId="0" fontId="13" fillId="14" borderId="10" xfId="3" applyNumberFormat="1" applyFont="1" applyFill="1" applyBorder="1" applyAlignment="1" applyProtection="1">
      <alignment horizontal="center" vertical="center"/>
    </xf>
    <xf numFmtId="0" fontId="13" fillId="15" borderId="9" xfId="8" applyNumberFormat="1" applyFont="1" applyFill="1" applyBorder="1" applyAlignment="1" applyProtection="1">
      <alignment horizontal="center" vertical="center"/>
    </xf>
    <xf numFmtId="0" fontId="13" fillId="15" borderId="7" xfId="7" applyNumberFormat="1" applyFont="1" applyFill="1" applyBorder="1" applyAlignment="1" applyProtection="1">
      <alignment horizontal="center" vertical="center"/>
    </xf>
    <xf numFmtId="0" fontId="13" fillId="15" borderId="7" xfId="5" applyNumberFormat="1" applyFont="1" applyFill="1" applyBorder="1" applyAlignment="1" applyProtection="1">
      <alignment horizontal="center" vertical="center"/>
    </xf>
    <xf numFmtId="0" fontId="13" fillId="15" borderId="7" xfId="8" applyNumberFormat="1" applyFont="1" applyFill="1" applyBorder="1" applyAlignment="1" applyProtection="1">
      <alignment horizontal="center" vertical="center"/>
    </xf>
    <xf numFmtId="0" fontId="13" fillId="15" borderId="10" xfId="5" applyNumberFormat="1" applyFont="1" applyFill="1" applyBorder="1" applyAlignment="1" applyProtection="1">
      <alignment horizontal="center" vertical="center"/>
    </xf>
    <xf numFmtId="0" fontId="13" fillId="12" borderId="11" xfId="0" applyFont="1" applyFill="1" applyBorder="1" applyAlignment="1">
      <alignment horizontal="center" vertical="center"/>
    </xf>
    <xf numFmtId="0" fontId="13" fillId="12" borderId="7" xfId="0" applyFont="1" applyFill="1" applyBorder="1" applyAlignment="1">
      <alignment horizontal="center" vertical="center"/>
    </xf>
    <xf numFmtId="0" fontId="14" fillId="17" borderId="12" xfId="12" applyNumberFormat="1" applyFont="1" applyFill="1" applyBorder="1" applyAlignment="1" applyProtection="1">
      <alignment horizontal="center" vertical="center"/>
    </xf>
    <xf numFmtId="0" fontId="14" fillId="12" borderId="13" xfId="0" quotePrefix="1" applyFont="1" applyFill="1" applyBorder="1" applyAlignment="1">
      <alignment horizontal="center" vertical="center"/>
    </xf>
    <xf numFmtId="0" fontId="14" fillId="17" borderId="12" xfId="0" applyFont="1" applyFill="1" applyBorder="1" applyAlignment="1">
      <alignment horizontal="left" vertical="center"/>
    </xf>
    <xf numFmtId="0" fontId="13" fillId="13" borderId="14" xfId="7" applyNumberFormat="1" applyFont="1" applyFill="1" applyBorder="1" applyAlignment="1" applyProtection="1">
      <alignment horizontal="center" vertical="center"/>
    </xf>
    <xf numFmtId="0" fontId="13" fillId="13" borderId="12" xfId="7" applyNumberFormat="1" applyFont="1" applyFill="1" applyBorder="1" applyAlignment="1" applyProtection="1">
      <alignment horizontal="center" vertical="center"/>
    </xf>
    <xf numFmtId="0" fontId="13" fillId="13" borderId="12" xfId="4" applyNumberFormat="1" applyFont="1" applyFill="1" applyBorder="1" applyAlignment="1" applyProtection="1">
      <alignment horizontal="center" vertical="center"/>
    </xf>
    <xf numFmtId="0" fontId="13" fillId="13" borderId="15" xfId="4" applyNumberFormat="1" applyFont="1" applyFill="1" applyBorder="1" applyAlignment="1" applyProtection="1">
      <alignment horizontal="center" vertical="center"/>
    </xf>
    <xf numFmtId="0" fontId="13" fillId="14" borderId="14" xfId="6" applyNumberFormat="1" applyFont="1" applyFill="1" applyBorder="1" applyAlignment="1" applyProtection="1">
      <alignment horizontal="center" vertical="center"/>
    </xf>
    <xf numFmtId="0" fontId="13" fillId="14" borderId="12" xfId="7" applyNumberFormat="1" applyFont="1" applyFill="1" applyBorder="1" applyAlignment="1" applyProtection="1">
      <alignment horizontal="center" vertical="center"/>
    </xf>
    <xf numFmtId="0" fontId="13" fillId="14" borderId="12" xfId="3" applyNumberFormat="1" applyFont="1" applyFill="1" applyBorder="1" applyAlignment="1" applyProtection="1">
      <alignment horizontal="center" vertical="center"/>
    </xf>
    <xf numFmtId="0" fontId="13" fillId="14" borderId="12" xfId="6" applyNumberFormat="1" applyFont="1" applyFill="1" applyBorder="1" applyAlignment="1" applyProtection="1">
      <alignment horizontal="center" vertical="center"/>
    </xf>
    <xf numFmtId="0" fontId="13" fillId="14" borderId="15" xfId="3" applyNumberFormat="1" applyFont="1" applyFill="1" applyBorder="1" applyAlignment="1" applyProtection="1">
      <alignment horizontal="center" vertical="center"/>
    </xf>
    <xf numFmtId="0" fontId="13" fillId="15" borderId="14" xfId="8" applyNumberFormat="1" applyFont="1" applyFill="1" applyBorder="1" applyAlignment="1" applyProtection="1">
      <alignment horizontal="center" vertical="center"/>
    </xf>
    <xf numFmtId="0" fontId="13" fillId="15" borderId="12" xfId="7" applyNumberFormat="1" applyFont="1" applyFill="1" applyBorder="1" applyAlignment="1" applyProtection="1">
      <alignment horizontal="center" vertical="center"/>
    </xf>
    <xf numFmtId="0" fontId="13" fillId="15" borderId="12" xfId="5" applyNumberFormat="1" applyFont="1" applyFill="1" applyBorder="1" applyAlignment="1" applyProtection="1">
      <alignment horizontal="center" vertical="center"/>
    </xf>
    <xf numFmtId="0" fontId="13" fillId="15" borderId="12" xfId="8" applyNumberFormat="1" applyFont="1" applyFill="1" applyBorder="1" applyAlignment="1" applyProtection="1">
      <alignment horizontal="center" vertical="center"/>
    </xf>
    <xf numFmtId="0" fontId="13" fillId="15" borderId="15" xfId="5" applyNumberFormat="1" applyFont="1" applyFill="1" applyBorder="1" applyAlignment="1" applyProtection="1">
      <alignment horizontal="center" vertical="center"/>
    </xf>
    <xf numFmtId="0" fontId="13" fillId="12" borderId="16" xfId="0" applyFont="1" applyFill="1" applyBorder="1" applyAlignment="1">
      <alignment horizontal="center" vertical="center"/>
    </xf>
    <xf numFmtId="0" fontId="13" fillId="15" borderId="12" xfId="0" applyFont="1" applyFill="1" applyBorder="1" applyAlignment="1">
      <alignment horizontal="center" vertical="center"/>
    </xf>
    <xf numFmtId="0" fontId="14" fillId="12" borderId="12" xfId="0" applyFont="1" applyFill="1" applyBorder="1" applyAlignment="1">
      <alignment horizontal="center" vertical="center"/>
    </xf>
    <xf numFmtId="0" fontId="14" fillId="12" borderId="13" xfId="0" applyFont="1" applyFill="1" applyBorder="1" applyAlignment="1">
      <alignment horizontal="center" vertical="center"/>
    </xf>
    <xf numFmtId="0" fontId="14" fillId="13" borderId="14" xfId="0" applyFont="1" applyFill="1" applyBorder="1" applyAlignment="1">
      <alignment horizontal="center" vertical="center"/>
    </xf>
    <xf numFmtId="0" fontId="14" fillId="13" borderId="12" xfId="0" applyFont="1" applyFill="1" applyBorder="1" applyAlignment="1">
      <alignment horizontal="center" vertical="center"/>
    </xf>
    <xf numFmtId="0" fontId="14" fillId="13" borderId="15" xfId="0" applyFont="1" applyFill="1" applyBorder="1" applyAlignment="1">
      <alignment horizontal="center" vertical="center"/>
    </xf>
    <xf numFmtId="0" fontId="13" fillId="15" borderId="12" xfId="6" applyNumberFormat="1" applyFont="1" applyFill="1" applyBorder="1" applyAlignment="1" applyProtection="1">
      <alignment horizontal="center" vertical="center"/>
    </xf>
    <xf numFmtId="0" fontId="13" fillId="12" borderId="12" xfId="0" applyFont="1" applyFill="1" applyBorder="1" applyAlignment="1">
      <alignment horizontal="center" vertical="center"/>
    </xf>
    <xf numFmtId="0" fontId="13" fillId="13" borderId="12" xfId="6" applyNumberFormat="1" applyFont="1" applyFill="1" applyBorder="1" applyAlignment="1" applyProtection="1">
      <alignment horizontal="center" vertical="center"/>
    </xf>
    <xf numFmtId="0" fontId="14" fillId="17" borderId="13" xfId="12" applyNumberFormat="1" applyFont="1" applyFill="1" applyBorder="1" applyAlignment="1" applyProtection="1">
      <alignment horizontal="center" vertical="center"/>
    </xf>
    <xf numFmtId="0" fontId="13" fillId="15" borderId="14" xfId="6" applyNumberFormat="1" applyFont="1" applyFill="1" applyBorder="1" applyAlignment="1" applyProtection="1">
      <alignment horizontal="center" vertical="center"/>
    </xf>
    <xf numFmtId="0" fontId="13" fillId="15" borderId="12" xfId="3" applyNumberFormat="1" applyFont="1" applyFill="1" applyBorder="1" applyAlignment="1" applyProtection="1">
      <alignment horizontal="center" vertical="center"/>
    </xf>
    <xf numFmtId="0" fontId="13" fillId="15" borderId="15" xfId="3" applyNumberFormat="1" applyFont="1" applyFill="1" applyBorder="1" applyAlignment="1" applyProtection="1">
      <alignment horizontal="center" vertical="center"/>
    </xf>
    <xf numFmtId="0" fontId="14" fillId="17" borderId="12" xfId="12" applyNumberFormat="1" applyFont="1" applyFill="1" applyBorder="1" applyAlignment="1" applyProtection="1">
      <alignment horizontal="left" vertical="center"/>
    </xf>
    <xf numFmtId="0" fontId="13" fillId="13" borderId="14" xfId="6" applyNumberFormat="1" applyFont="1" applyFill="1" applyBorder="1" applyAlignment="1" applyProtection="1">
      <alignment horizontal="center" vertical="center"/>
    </xf>
    <xf numFmtId="0" fontId="13" fillId="13" borderId="12" xfId="3" applyNumberFormat="1" applyFont="1" applyFill="1" applyBorder="1" applyAlignment="1" applyProtection="1">
      <alignment horizontal="center" vertical="center"/>
    </xf>
    <xf numFmtId="0" fontId="13" fillId="13" borderId="15" xfId="3" applyNumberFormat="1" applyFont="1" applyFill="1" applyBorder="1" applyAlignment="1" applyProtection="1">
      <alignment horizontal="center" vertical="center"/>
    </xf>
    <xf numFmtId="0" fontId="14" fillId="14" borderId="14" xfId="0" applyFont="1" applyFill="1" applyBorder="1" applyAlignment="1">
      <alignment horizontal="center" vertical="center"/>
    </xf>
    <xf numFmtId="0" fontId="14" fillId="14" borderId="12" xfId="0" applyFont="1" applyFill="1" applyBorder="1" applyAlignment="1">
      <alignment horizontal="center" vertical="center"/>
    </xf>
    <xf numFmtId="0" fontId="14" fillId="14" borderId="15" xfId="0" applyFont="1" applyFill="1" applyBorder="1" applyAlignment="1">
      <alignment horizontal="center" vertical="center"/>
    </xf>
    <xf numFmtId="0" fontId="13" fillId="13" borderId="3" xfId="7" applyNumberFormat="1" applyFont="1" applyFill="1" applyBorder="1" applyAlignment="1" applyProtection="1">
      <alignment horizontal="center" vertical="center"/>
    </xf>
    <xf numFmtId="0" fontId="13" fillId="13" borderId="4" xfId="7" applyNumberFormat="1" applyFont="1" applyFill="1" applyBorder="1" applyAlignment="1" applyProtection="1">
      <alignment horizontal="center" vertical="center"/>
    </xf>
    <xf numFmtId="0" fontId="13" fillId="13" borderId="4" xfId="4" applyNumberFormat="1" applyFont="1" applyFill="1" applyBorder="1" applyAlignment="1" applyProtection="1">
      <alignment horizontal="center" vertical="center"/>
    </xf>
    <xf numFmtId="0" fontId="13" fillId="13" borderId="5" xfId="4" applyNumberFormat="1" applyFont="1" applyFill="1" applyBorder="1" applyAlignment="1" applyProtection="1">
      <alignment horizontal="center" vertical="center"/>
    </xf>
    <xf numFmtId="0" fontId="13" fillId="14" borderId="3" xfId="6" applyNumberFormat="1" applyFont="1" applyFill="1" applyBorder="1" applyAlignment="1" applyProtection="1">
      <alignment horizontal="center" vertical="center"/>
    </xf>
    <xf numFmtId="0" fontId="13" fillId="14" borderId="4" xfId="6" applyNumberFormat="1" applyFont="1" applyFill="1" applyBorder="1" applyAlignment="1" applyProtection="1">
      <alignment horizontal="center" vertical="center"/>
    </xf>
    <xf numFmtId="0" fontId="13" fillId="14" borderId="4" xfId="3" applyNumberFormat="1" applyFont="1" applyFill="1" applyBorder="1" applyAlignment="1" applyProtection="1">
      <alignment horizontal="center" vertical="center"/>
    </xf>
    <xf numFmtId="0" fontId="13" fillId="14" borderId="5" xfId="3" applyNumberFormat="1" applyFont="1" applyFill="1" applyBorder="1" applyAlignment="1" applyProtection="1">
      <alignment horizontal="center" vertical="center"/>
    </xf>
    <xf numFmtId="0" fontId="13" fillId="15" borderId="3" xfId="8" applyNumberFormat="1" applyFont="1" applyFill="1" applyBorder="1" applyAlignment="1" applyProtection="1">
      <alignment horizontal="center" vertical="center"/>
    </xf>
    <xf numFmtId="0" fontId="13" fillId="15" borderId="4" xfId="6" applyNumberFormat="1" applyFont="1" applyFill="1" applyBorder="1" applyAlignment="1" applyProtection="1">
      <alignment horizontal="center" vertical="center"/>
    </xf>
    <xf numFmtId="0" fontId="13" fillId="15" borderId="4" xfId="5" applyNumberFormat="1" applyFont="1" applyFill="1" applyBorder="1" applyAlignment="1" applyProtection="1">
      <alignment horizontal="center" vertical="center"/>
    </xf>
    <xf numFmtId="0" fontId="13" fillId="15" borderId="4" xfId="8" applyNumberFormat="1" applyFont="1" applyFill="1" applyBorder="1" applyAlignment="1" applyProtection="1">
      <alignment horizontal="center" vertical="center"/>
    </xf>
    <xf numFmtId="0" fontId="13" fillId="15" borderId="5" xfId="5" applyNumberFormat="1" applyFont="1" applyFill="1" applyBorder="1" applyAlignment="1" applyProtection="1">
      <alignment horizontal="center" vertical="center"/>
    </xf>
    <xf numFmtId="0" fontId="14" fillId="16" borderId="12" xfId="0" applyFont="1" applyFill="1" applyBorder="1" applyAlignment="1">
      <alignment horizontal="center" vertical="center" wrapText="1"/>
    </xf>
    <xf numFmtId="0" fontId="14" fillId="16" borderId="17" xfId="0" applyFont="1" applyFill="1" applyBorder="1" applyAlignment="1">
      <alignment vertical="center" wrapText="1"/>
    </xf>
    <xf numFmtId="0" fontId="13" fillId="13" borderId="14" xfId="0" applyFont="1" applyFill="1" applyBorder="1" applyAlignment="1">
      <alignment horizontal="center" vertical="center"/>
    </xf>
    <xf numFmtId="0" fontId="13" fillId="13" borderId="12" xfId="0" applyFont="1" applyFill="1" applyBorder="1" applyAlignment="1">
      <alignment horizontal="center" vertical="center"/>
    </xf>
    <xf numFmtId="0" fontId="13" fillId="13" borderId="15" xfId="0" applyFont="1" applyFill="1" applyBorder="1" applyAlignment="1">
      <alignment horizontal="center" vertical="center"/>
    </xf>
    <xf numFmtId="0" fontId="14" fillId="17" borderId="18" xfId="0" applyFont="1" applyFill="1" applyBorder="1" applyAlignment="1">
      <alignment horizontal="left" vertical="center"/>
    </xf>
    <xf numFmtId="0" fontId="14" fillId="16" borderId="0" xfId="0" applyFont="1" applyFill="1" applyBorder="1" applyAlignment="1">
      <alignment vertical="center" wrapText="1"/>
    </xf>
    <xf numFmtId="0" fontId="14" fillId="17" borderId="19" xfId="0" applyFont="1" applyFill="1" applyBorder="1" applyAlignment="1">
      <alignment horizontal="left" vertical="center"/>
    </xf>
    <xf numFmtId="0" fontId="14" fillId="17" borderId="16" xfId="12" applyNumberFormat="1" applyFont="1" applyFill="1" applyBorder="1" applyAlignment="1" applyProtection="1">
      <alignment horizontal="center" vertical="center"/>
    </xf>
    <xf numFmtId="0" fontId="15" fillId="12" borderId="0" xfId="0" applyFont="1" applyFill="1" applyBorder="1" applyAlignment="1">
      <alignment horizontal="left" vertical="center"/>
    </xf>
    <xf numFmtId="0" fontId="13" fillId="12" borderId="20" xfId="0" applyFont="1" applyFill="1" applyBorder="1" applyAlignment="1">
      <alignment horizontal="center" vertical="center"/>
    </xf>
    <xf numFmtId="0" fontId="13" fillId="13" borderId="21" xfId="7" applyNumberFormat="1" applyFont="1" applyFill="1" applyBorder="1" applyAlignment="1" applyProtection="1">
      <alignment horizontal="center" vertical="center"/>
    </xf>
    <xf numFmtId="0" fontId="13" fillId="13" borderId="21" xfId="4" applyNumberFormat="1" applyFont="1" applyFill="1" applyBorder="1" applyAlignment="1" applyProtection="1">
      <alignment horizontal="center" vertical="center"/>
    </xf>
    <xf numFmtId="0" fontId="13" fillId="14" borderId="22" xfId="6" applyNumberFormat="1" applyFont="1" applyFill="1" applyBorder="1" applyAlignment="1" applyProtection="1">
      <alignment horizontal="center" vertical="center"/>
    </xf>
    <xf numFmtId="0" fontId="13" fillId="14" borderId="23" xfId="6" applyNumberFormat="1" applyFont="1" applyFill="1" applyBorder="1" applyAlignment="1" applyProtection="1">
      <alignment horizontal="center" vertical="center"/>
    </xf>
    <xf numFmtId="0" fontId="13" fillId="14" borderId="24" xfId="6" applyNumberFormat="1" applyFont="1" applyFill="1" applyBorder="1" applyAlignment="1" applyProtection="1">
      <alignment horizontal="center" vertical="center"/>
    </xf>
    <xf numFmtId="0" fontId="13" fillId="12" borderId="25" xfId="0" applyFont="1" applyFill="1" applyBorder="1" applyAlignment="1">
      <alignment horizontal="center" vertical="center"/>
    </xf>
    <xf numFmtId="0" fontId="13" fillId="12" borderId="26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left" vertical="center"/>
    </xf>
    <xf numFmtId="0" fontId="14" fillId="13" borderId="12" xfId="7" applyNumberFormat="1" applyFont="1" applyFill="1" applyBorder="1" applyAlignment="1" applyProtection="1">
      <alignment horizontal="center" vertical="center"/>
    </xf>
    <xf numFmtId="0" fontId="14" fillId="13" borderId="12" xfId="4" applyNumberFormat="1" applyFont="1" applyFill="1" applyBorder="1" applyAlignment="1" applyProtection="1">
      <alignment horizontal="center" vertical="center"/>
    </xf>
    <xf numFmtId="0" fontId="14" fillId="17" borderId="12" xfId="0" applyFont="1" applyFill="1" applyBorder="1" applyAlignment="1">
      <alignment horizontal="center" vertical="center"/>
    </xf>
    <xf numFmtId="0" fontId="14" fillId="17" borderId="13" xfId="0" applyFont="1" applyFill="1" applyBorder="1" applyAlignment="1">
      <alignment horizontal="center" vertical="center"/>
    </xf>
    <xf numFmtId="0" fontId="13" fillId="16" borderId="14" xfId="6" applyNumberFormat="1" applyFont="1" applyFill="1" applyBorder="1" applyAlignment="1" applyProtection="1">
      <alignment horizontal="center" vertical="center"/>
    </xf>
    <xf numFmtId="0" fontId="13" fillId="16" borderId="12" xfId="7" applyNumberFormat="1" applyFont="1" applyFill="1" applyBorder="1" applyAlignment="1" applyProtection="1">
      <alignment horizontal="center" vertical="center"/>
    </xf>
    <xf numFmtId="0" fontId="13" fillId="16" borderId="12" xfId="3" applyNumberFormat="1" applyFont="1" applyFill="1" applyBorder="1" applyAlignment="1" applyProtection="1">
      <alignment horizontal="center" vertical="center"/>
    </xf>
    <xf numFmtId="0" fontId="13" fillId="16" borderId="12" xfId="6" applyNumberFormat="1" applyFont="1" applyFill="1" applyBorder="1" applyAlignment="1" applyProtection="1">
      <alignment horizontal="center" vertical="center"/>
    </xf>
    <xf numFmtId="0" fontId="13" fillId="16" borderId="15" xfId="3" applyNumberFormat="1" applyFont="1" applyFill="1" applyBorder="1" applyAlignment="1" applyProtection="1">
      <alignment horizontal="center" vertical="center"/>
    </xf>
    <xf numFmtId="0" fontId="14" fillId="17" borderId="13" xfId="0" quotePrefix="1" applyFont="1" applyFill="1" applyBorder="1" applyAlignment="1">
      <alignment horizontal="center" vertical="center"/>
    </xf>
    <xf numFmtId="0" fontId="14" fillId="16" borderId="14" xfId="0" applyFont="1" applyFill="1" applyBorder="1" applyAlignment="1">
      <alignment horizontal="center" vertical="center"/>
    </xf>
    <xf numFmtId="0" fontId="14" fillId="16" borderId="12" xfId="0" applyFont="1" applyFill="1" applyBorder="1" applyAlignment="1">
      <alignment horizontal="center" vertical="center"/>
    </xf>
    <xf numFmtId="0" fontId="14" fillId="16" borderId="15" xfId="0" applyFont="1" applyFill="1" applyBorder="1" applyAlignment="1">
      <alignment horizontal="center" vertical="center"/>
    </xf>
    <xf numFmtId="0" fontId="13" fillId="13" borderId="4" xfId="6" applyNumberFormat="1" applyFont="1" applyFill="1" applyBorder="1" applyAlignment="1" applyProtection="1">
      <alignment horizontal="center" vertical="center"/>
    </xf>
    <xf numFmtId="0" fontId="13" fillId="16" borderId="3" xfId="6" applyNumberFormat="1" applyFont="1" applyFill="1" applyBorder="1" applyAlignment="1" applyProtection="1">
      <alignment horizontal="center" vertical="center"/>
    </xf>
    <xf numFmtId="0" fontId="13" fillId="16" borderId="4" xfId="6" applyNumberFormat="1" applyFont="1" applyFill="1" applyBorder="1" applyAlignment="1" applyProtection="1">
      <alignment horizontal="center" vertical="center"/>
    </xf>
    <xf numFmtId="0" fontId="13" fillId="16" borderId="4" xfId="3" applyNumberFormat="1" applyFont="1" applyFill="1" applyBorder="1" applyAlignment="1" applyProtection="1">
      <alignment horizontal="center" vertical="center"/>
    </xf>
    <xf numFmtId="0" fontId="13" fillId="16" borderId="5" xfId="3" applyNumberFormat="1" applyFont="1" applyFill="1" applyBorder="1" applyAlignment="1" applyProtection="1">
      <alignment horizontal="center" vertical="center"/>
    </xf>
    <xf numFmtId="0" fontId="14" fillId="17" borderId="27" xfId="0" applyFont="1" applyFill="1" applyBorder="1" applyAlignment="1">
      <alignment horizontal="center" vertical="center"/>
    </xf>
    <xf numFmtId="0" fontId="13" fillId="13" borderId="28" xfId="7" applyNumberFormat="1" applyFont="1" applyFill="1" applyBorder="1" applyAlignment="1" applyProtection="1">
      <alignment horizontal="center" vertical="center"/>
    </xf>
    <xf numFmtId="0" fontId="13" fillId="13" borderId="18" xfId="7" applyNumberFormat="1" applyFont="1" applyFill="1" applyBorder="1" applyAlignment="1" applyProtection="1">
      <alignment horizontal="center" vertical="center"/>
    </xf>
    <xf numFmtId="0" fontId="14" fillId="17" borderId="27" xfId="12" applyNumberFormat="1" applyFont="1" applyFill="1" applyBorder="1" applyAlignment="1" applyProtection="1">
      <alignment horizontal="center" vertical="center"/>
    </xf>
    <xf numFmtId="0" fontId="13" fillId="18" borderId="4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3" fillId="17" borderId="7" xfId="10" applyNumberFormat="1" applyFont="1" applyFill="1" applyBorder="1" applyAlignment="1" applyProtection="1">
      <alignment horizontal="center" vertical="center"/>
    </xf>
    <xf numFmtId="0" fontId="13" fillId="16" borderId="7" xfId="6" applyNumberFormat="1" applyFont="1" applyFill="1" applyBorder="1" applyAlignment="1" applyProtection="1">
      <alignment horizontal="center" vertical="center"/>
    </xf>
    <xf numFmtId="0" fontId="13" fillId="18" borderId="7" xfId="0" applyFont="1" applyFill="1" applyBorder="1" applyAlignment="1">
      <alignment horizontal="center" vertical="center"/>
    </xf>
    <xf numFmtId="0" fontId="13" fillId="19" borderId="12" xfId="9" applyNumberFormat="1" applyFont="1" applyFill="1" applyBorder="1" applyAlignment="1" applyProtection="1">
      <alignment horizontal="center" vertical="center"/>
    </xf>
    <xf numFmtId="0" fontId="13" fillId="20" borderId="12" xfId="12" applyNumberFormat="1" applyFont="1" applyFill="1" applyBorder="1" applyAlignment="1" applyProtection="1">
      <alignment horizontal="center" vertical="center"/>
    </xf>
    <xf numFmtId="0" fontId="13" fillId="13" borderId="18" xfId="4" applyNumberFormat="1" applyFont="1" applyFill="1" applyBorder="1" applyAlignment="1" applyProtection="1">
      <alignment horizontal="center" vertical="center"/>
    </xf>
    <xf numFmtId="0" fontId="13" fillId="13" borderId="29" xfId="4" applyNumberFormat="1" applyFont="1" applyFill="1" applyBorder="1" applyAlignment="1" applyProtection="1">
      <alignment horizontal="center" vertical="center"/>
    </xf>
    <xf numFmtId="0" fontId="14" fillId="12" borderId="0" xfId="0" applyFont="1" applyFill="1"/>
    <xf numFmtId="0" fontId="13" fillId="12" borderId="30" xfId="0" applyFont="1" applyFill="1" applyBorder="1"/>
    <xf numFmtId="0" fontId="13" fillId="12" borderId="31" xfId="0" applyFont="1" applyFill="1" applyBorder="1" applyAlignment="1">
      <alignment horizontal="center"/>
    </xf>
    <xf numFmtId="0" fontId="13" fillId="21" borderId="4" xfId="2" applyNumberFormat="1" applyFont="1" applyFill="1" applyBorder="1" applyAlignment="1" applyProtection="1">
      <alignment horizontal="center" vertical="center"/>
    </xf>
    <xf numFmtId="0" fontId="13" fillId="16" borderId="7" xfId="3" applyNumberFormat="1" applyFont="1" applyFill="1" applyBorder="1" applyAlignment="1" applyProtection="1">
      <alignment horizontal="center" vertical="center"/>
    </xf>
    <xf numFmtId="164" fontId="13" fillId="21" borderId="7" xfId="2" applyNumberFormat="1" applyFont="1" applyFill="1" applyBorder="1" applyAlignment="1" applyProtection="1">
      <alignment horizontal="center" vertical="center"/>
    </xf>
    <xf numFmtId="0" fontId="14" fillId="12" borderId="0" xfId="0" applyFont="1" applyFill="1" applyAlignment="1"/>
    <xf numFmtId="0" fontId="14" fillId="12" borderId="12" xfId="0" applyFont="1" applyFill="1" applyBorder="1" applyAlignment="1">
      <alignment horizontal="left" vertical="center"/>
    </xf>
    <xf numFmtId="0" fontId="13" fillId="15" borderId="12" xfId="12" applyNumberFormat="1" applyFont="1" applyFill="1" applyBorder="1" applyAlignment="1" applyProtection="1">
      <alignment horizontal="center" vertical="center"/>
    </xf>
    <xf numFmtId="0" fontId="13" fillId="14" borderId="14" xfId="0" applyFont="1" applyFill="1" applyBorder="1" applyAlignment="1">
      <alignment horizontal="center" vertical="center"/>
    </xf>
    <xf numFmtId="0" fontId="13" fillId="14" borderId="12" xfId="0" applyFont="1" applyFill="1" applyBorder="1" applyAlignment="1">
      <alignment horizontal="center" vertical="center"/>
    </xf>
    <xf numFmtId="0" fontId="13" fillId="14" borderId="15" xfId="0" applyFont="1" applyFill="1" applyBorder="1" applyAlignment="1">
      <alignment horizontal="center" vertical="center"/>
    </xf>
    <xf numFmtId="0" fontId="14" fillId="16" borderId="21" xfId="0" applyFont="1" applyFill="1" applyBorder="1" applyAlignment="1">
      <alignment vertical="center" wrapText="1"/>
    </xf>
    <xf numFmtId="0" fontId="14" fillId="17" borderId="4" xfId="0" applyFont="1" applyFill="1" applyBorder="1" applyAlignment="1">
      <alignment horizontal="left" vertical="center"/>
    </xf>
    <xf numFmtId="0" fontId="14" fillId="17" borderId="4" xfId="12" applyNumberFormat="1" applyFont="1" applyFill="1" applyBorder="1" applyAlignment="1" applyProtection="1">
      <alignment horizontal="center" vertical="center"/>
    </xf>
    <xf numFmtId="0" fontId="13" fillId="12" borderId="18" xfId="0" applyFont="1" applyFill="1" applyBorder="1" applyAlignment="1">
      <alignment horizontal="center" vertical="center"/>
    </xf>
    <xf numFmtId="0" fontId="13" fillId="12" borderId="33" xfId="0" applyFont="1" applyFill="1" applyBorder="1" applyAlignment="1">
      <alignment horizontal="center" vertical="center"/>
    </xf>
    <xf numFmtId="0" fontId="14" fillId="17" borderId="0" xfId="0" applyFont="1" applyFill="1" applyBorder="1" applyAlignment="1">
      <alignment horizontal="left" vertical="center"/>
    </xf>
    <xf numFmtId="0" fontId="14" fillId="17" borderId="0" xfId="12" applyNumberFormat="1" applyFont="1" applyFill="1" applyBorder="1" applyAlignment="1" applyProtection="1">
      <alignment horizontal="center" vertical="center"/>
    </xf>
    <xf numFmtId="0" fontId="15" fillId="12" borderId="0" xfId="0" applyFont="1" applyFill="1" applyBorder="1" applyAlignment="1">
      <alignment horizontal="center" vertical="center"/>
    </xf>
    <xf numFmtId="1" fontId="13" fillId="14" borderId="7" xfId="3" applyNumberFormat="1" applyFont="1" applyFill="1" applyBorder="1" applyAlignment="1" applyProtection="1">
      <alignment horizontal="center" vertical="center"/>
    </xf>
    <xf numFmtId="1" fontId="13" fillId="21" borderId="7" xfId="2" applyNumberFormat="1" applyFont="1" applyFill="1" applyBorder="1" applyAlignment="1" applyProtection="1">
      <alignment horizontal="center" vertical="center"/>
    </xf>
    <xf numFmtId="0" fontId="14" fillId="12" borderId="0" xfId="0" applyFont="1" applyFill="1" applyBorder="1" applyAlignment="1"/>
    <xf numFmtId="0" fontId="13" fillId="17" borderId="12" xfId="0" applyFont="1" applyFill="1" applyBorder="1" applyAlignment="1">
      <alignment horizontal="center" vertical="center"/>
    </xf>
    <xf numFmtId="0" fontId="14" fillId="17" borderId="18" xfId="12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12" borderId="30" xfId="0" applyFont="1" applyFill="1" applyBorder="1" applyAlignment="1">
      <alignment horizontal="center"/>
    </xf>
    <xf numFmtId="0" fontId="13" fillId="17" borderId="6" xfId="10" applyNumberFormat="1" applyFont="1" applyFill="1" applyBorder="1" applyAlignment="1" applyProtection="1">
      <alignment horizontal="center" vertical="center"/>
    </xf>
    <xf numFmtId="0" fontId="13" fillId="13" borderId="6" xfId="7" applyNumberFormat="1" applyFont="1" applyFill="1" applyBorder="1" applyAlignment="1" applyProtection="1">
      <alignment horizontal="center" vertical="center"/>
    </xf>
    <xf numFmtId="0" fontId="13" fillId="13" borderId="6" xfId="4" applyNumberFormat="1" applyFont="1" applyFill="1" applyBorder="1" applyAlignment="1" applyProtection="1">
      <alignment horizontal="center" vertical="center"/>
    </xf>
    <xf numFmtId="0" fontId="13" fillId="16" borderId="6" xfId="6" applyNumberFormat="1" applyFont="1" applyFill="1" applyBorder="1" applyAlignment="1" applyProtection="1">
      <alignment horizontal="center" vertical="center"/>
    </xf>
    <xf numFmtId="0" fontId="13" fillId="16" borderId="6" xfId="3" applyNumberFormat="1" applyFont="1" applyFill="1" applyBorder="1" applyAlignment="1" applyProtection="1">
      <alignment horizontal="center" vertical="center"/>
    </xf>
    <xf numFmtId="0" fontId="13" fillId="12" borderId="19" xfId="0" applyFont="1" applyFill="1" applyBorder="1" applyAlignment="1">
      <alignment horizontal="center" vertical="center"/>
    </xf>
    <xf numFmtId="0" fontId="13" fillId="16" borderId="14" xfId="0" applyFont="1" applyFill="1" applyBorder="1" applyAlignment="1">
      <alignment horizontal="center" vertical="center"/>
    </xf>
    <xf numFmtId="0" fontId="13" fillId="16" borderId="12" xfId="0" applyFont="1" applyFill="1" applyBorder="1" applyAlignment="1">
      <alignment horizontal="center" vertical="center"/>
    </xf>
    <xf numFmtId="0" fontId="13" fillId="16" borderId="15" xfId="0" applyFont="1" applyFill="1" applyBorder="1" applyAlignment="1">
      <alignment horizontal="center" vertical="center"/>
    </xf>
    <xf numFmtId="0" fontId="14" fillId="17" borderId="12" xfId="0" applyFont="1" applyFill="1" applyBorder="1" applyAlignment="1">
      <alignment horizontal="left" vertical="center" wrapText="1"/>
    </xf>
    <xf numFmtId="0" fontId="14" fillId="12" borderId="27" xfId="0" applyFont="1" applyFill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4" fillId="13" borderId="28" xfId="7" applyNumberFormat="1" applyFont="1" applyFill="1" applyBorder="1" applyAlignment="1" applyProtection="1">
      <alignment horizontal="center" vertical="center"/>
    </xf>
    <xf numFmtId="0" fontId="14" fillId="13" borderId="18" xfId="7" applyNumberFormat="1" applyFont="1" applyFill="1" applyBorder="1" applyAlignment="1" applyProtection="1">
      <alignment horizontal="center" vertical="center"/>
    </xf>
    <xf numFmtId="0" fontId="14" fillId="13" borderId="18" xfId="4" applyNumberFormat="1" applyFont="1" applyFill="1" applyBorder="1" applyAlignment="1" applyProtection="1">
      <alignment horizontal="center" vertical="center"/>
    </xf>
    <xf numFmtId="0" fontId="14" fillId="13" borderId="29" xfId="4" applyNumberFormat="1" applyFont="1" applyFill="1" applyBorder="1" applyAlignment="1" applyProtection="1">
      <alignment horizontal="center" vertical="center"/>
    </xf>
    <xf numFmtId="0" fontId="14" fillId="16" borderId="28" xfId="6" applyNumberFormat="1" applyFont="1" applyFill="1" applyBorder="1" applyAlignment="1" applyProtection="1">
      <alignment horizontal="center" vertical="center"/>
    </xf>
    <xf numFmtId="0" fontId="14" fillId="16" borderId="18" xfId="7" applyNumberFormat="1" applyFont="1" applyFill="1" applyBorder="1" applyAlignment="1" applyProtection="1">
      <alignment horizontal="center" vertical="center"/>
    </xf>
    <xf numFmtId="0" fontId="14" fillId="16" borderId="18" xfId="3" applyNumberFormat="1" applyFont="1" applyFill="1" applyBorder="1" applyAlignment="1" applyProtection="1">
      <alignment horizontal="center" vertical="center"/>
    </xf>
    <xf numFmtId="0" fontId="14" fillId="16" borderId="18" xfId="6" applyNumberFormat="1" applyFont="1" applyFill="1" applyBorder="1" applyAlignment="1" applyProtection="1">
      <alignment horizontal="center" vertical="center"/>
    </xf>
    <xf numFmtId="0" fontId="14" fillId="16" borderId="29" xfId="3" applyNumberFormat="1" applyFont="1" applyFill="1" applyBorder="1" applyAlignment="1" applyProtection="1">
      <alignment horizontal="center" vertical="center"/>
    </xf>
    <xf numFmtId="0" fontId="14" fillId="14" borderId="28" xfId="6" applyNumberFormat="1" applyFont="1" applyFill="1" applyBorder="1" applyAlignment="1" applyProtection="1">
      <alignment horizontal="center" vertical="center"/>
    </xf>
    <xf numFmtId="0" fontId="14" fillId="14" borderId="18" xfId="7" applyNumberFormat="1" applyFont="1" applyFill="1" applyBorder="1" applyAlignment="1" applyProtection="1">
      <alignment horizontal="center" vertical="center"/>
    </xf>
    <xf numFmtId="0" fontId="14" fillId="14" borderId="18" xfId="3" applyNumberFormat="1" applyFont="1" applyFill="1" applyBorder="1" applyAlignment="1" applyProtection="1">
      <alignment horizontal="center" vertical="center"/>
    </xf>
    <xf numFmtId="0" fontId="14" fillId="14" borderId="18" xfId="6" applyNumberFormat="1" applyFont="1" applyFill="1" applyBorder="1" applyAlignment="1" applyProtection="1">
      <alignment horizontal="center" vertical="center"/>
    </xf>
    <xf numFmtId="0" fontId="14" fillId="14" borderId="29" xfId="3" applyNumberFormat="1" applyFont="1" applyFill="1" applyBorder="1" applyAlignment="1" applyProtection="1">
      <alignment horizontal="center" vertical="center"/>
    </xf>
    <xf numFmtId="0" fontId="14" fillId="15" borderId="28" xfId="8" applyNumberFormat="1" applyFont="1" applyFill="1" applyBorder="1" applyAlignment="1" applyProtection="1">
      <alignment horizontal="center" vertical="center"/>
    </xf>
    <xf numFmtId="0" fontId="14" fillId="15" borderId="18" xfId="7" applyNumberFormat="1" applyFont="1" applyFill="1" applyBorder="1" applyAlignment="1" applyProtection="1">
      <alignment horizontal="center" vertical="center"/>
    </xf>
    <xf numFmtId="0" fontId="14" fillId="15" borderId="18" xfId="5" applyNumberFormat="1" applyFont="1" applyFill="1" applyBorder="1" applyAlignment="1" applyProtection="1">
      <alignment horizontal="center" vertical="center"/>
    </xf>
    <xf numFmtId="0" fontId="14" fillId="15" borderId="18" xfId="8" applyNumberFormat="1" applyFont="1" applyFill="1" applyBorder="1" applyAlignment="1" applyProtection="1">
      <alignment horizontal="center" vertical="center"/>
    </xf>
    <xf numFmtId="0" fontId="14" fillId="15" borderId="29" xfId="5" applyNumberFormat="1" applyFont="1" applyFill="1" applyBorder="1" applyAlignment="1" applyProtection="1">
      <alignment horizontal="center" vertical="center"/>
    </xf>
    <xf numFmtId="0" fontId="14" fillId="17" borderId="12" xfId="0" applyFont="1" applyFill="1" applyBorder="1"/>
    <xf numFmtId="0" fontId="14" fillId="17" borderId="13" xfId="12" quotePrefix="1" applyNumberFormat="1" applyFont="1" applyFill="1" applyBorder="1" applyAlignment="1" applyProtection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3" fillId="13" borderId="16" xfId="7" applyNumberFormat="1" applyFont="1" applyFill="1" applyBorder="1" applyAlignment="1" applyProtection="1">
      <alignment horizontal="center" vertical="center"/>
    </xf>
    <xf numFmtId="0" fontId="13" fillId="13" borderId="35" xfId="7" applyNumberFormat="1" applyFont="1" applyFill="1" applyBorder="1" applyAlignment="1" applyProtection="1">
      <alignment horizontal="center" vertical="center"/>
    </xf>
    <xf numFmtId="0" fontId="13" fillId="13" borderId="18" xfId="6" applyNumberFormat="1" applyFont="1" applyFill="1" applyBorder="1" applyAlignment="1" applyProtection="1">
      <alignment horizontal="center" vertical="center"/>
    </xf>
    <xf numFmtId="0" fontId="13" fillId="13" borderId="16" xfId="6" applyNumberFormat="1" applyFont="1" applyFill="1" applyBorder="1" applyAlignment="1" applyProtection="1">
      <alignment horizontal="center" vertical="center"/>
    </xf>
    <xf numFmtId="0" fontId="13" fillId="13" borderId="7" xfId="6" applyNumberFormat="1" applyFont="1" applyFill="1" applyBorder="1" applyAlignment="1" applyProtection="1">
      <alignment horizontal="center" vertical="center"/>
    </xf>
    <xf numFmtId="0" fontId="0" fillId="0" borderId="19" xfId="0" applyBorder="1"/>
    <xf numFmtId="0" fontId="13" fillId="13" borderId="36" xfId="7" applyNumberFormat="1" applyFont="1" applyFill="1" applyBorder="1" applyAlignment="1" applyProtection="1">
      <alignment horizontal="center" vertical="center"/>
    </xf>
    <xf numFmtId="0" fontId="13" fillId="13" borderId="36" xfId="6" applyNumberFormat="1" applyFont="1" applyFill="1" applyBorder="1" applyAlignment="1" applyProtection="1">
      <alignment horizontal="center" vertical="center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13" fillId="19" borderId="12" xfId="9" applyNumberFormat="1" applyFont="1" applyFill="1" applyBorder="1" applyAlignment="1" applyProtection="1">
      <alignment horizontal="center" vertical="center"/>
    </xf>
    <xf numFmtId="0" fontId="13" fillId="12" borderId="16" xfId="0" applyFont="1" applyFill="1" applyBorder="1" applyAlignment="1">
      <alignment horizontal="center" vertical="center"/>
    </xf>
    <xf numFmtId="0" fontId="13" fillId="12" borderId="16" xfId="0" applyFont="1" applyFill="1" applyBorder="1" applyAlignment="1">
      <alignment horizontal="center" vertical="center"/>
    </xf>
    <xf numFmtId="0" fontId="13" fillId="21" borderId="12" xfId="2" applyNumberFormat="1" applyFont="1" applyFill="1" applyBorder="1" applyAlignment="1" applyProtection="1">
      <alignment horizontal="center" vertical="center"/>
    </xf>
    <xf numFmtId="0" fontId="14" fillId="13" borderId="12" xfId="7" applyNumberFormat="1" applyFont="1" applyFill="1" applyBorder="1" applyAlignment="1" applyProtection="1">
      <alignment horizontal="center" vertical="center"/>
    </xf>
    <xf numFmtId="0" fontId="13" fillId="19" borderId="13" xfId="9" applyNumberFormat="1" applyFont="1" applyFill="1" applyBorder="1" applyAlignment="1" applyProtection="1">
      <alignment horizontal="center" vertical="center"/>
    </xf>
    <xf numFmtId="0" fontId="13" fillId="13" borderId="41" xfId="7" applyNumberFormat="1" applyFont="1" applyFill="1" applyBorder="1" applyAlignment="1" applyProtection="1">
      <alignment horizontal="center" vertical="center"/>
    </xf>
    <xf numFmtId="0" fontId="13" fillId="13" borderId="42" xfId="7" applyNumberFormat="1" applyFont="1" applyFill="1" applyBorder="1" applyAlignment="1" applyProtection="1">
      <alignment horizontal="center" vertical="center"/>
    </xf>
    <xf numFmtId="0" fontId="13" fillId="13" borderId="42" xfId="4" applyNumberFormat="1" applyFont="1" applyFill="1" applyBorder="1" applyAlignment="1" applyProtection="1">
      <alignment horizontal="center" vertical="center"/>
    </xf>
    <xf numFmtId="0" fontId="13" fillId="13" borderId="43" xfId="4" applyNumberFormat="1" applyFont="1" applyFill="1" applyBorder="1" applyAlignment="1" applyProtection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3" fillId="13" borderId="46" xfId="7" applyNumberFormat="1" applyFont="1" applyFill="1" applyBorder="1" applyAlignment="1" applyProtection="1">
      <alignment horizontal="center" vertical="center"/>
    </xf>
    <xf numFmtId="0" fontId="13" fillId="13" borderId="47" xfId="7" applyNumberFormat="1" applyFont="1" applyFill="1" applyBorder="1" applyAlignment="1" applyProtection="1">
      <alignment horizontal="center" vertical="center"/>
    </xf>
    <xf numFmtId="0" fontId="14" fillId="13" borderId="47" xfId="0" applyFont="1" applyFill="1" applyBorder="1" applyAlignment="1">
      <alignment horizontal="center" vertical="center"/>
    </xf>
    <xf numFmtId="0" fontId="13" fillId="14" borderId="47" xfId="6" applyNumberFormat="1" applyFont="1" applyFill="1" applyBorder="1" applyAlignment="1" applyProtection="1">
      <alignment horizontal="center" vertical="center"/>
    </xf>
    <xf numFmtId="0" fontId="13" fillId="13" borderId="48" xfId="7" applyNumberFormat="1" applyFont="1" applyFill="1" applyBorder="1" applyAlignment="1" applyProtection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3" fillId="13" borderId="50" xfId="4" applyNumberFormat="1" applyFont="1" applyFill="1" applyBorder="1" applyAlignment="1" applyProtection="1">
      <alignment horizontal="center" vertical="center"/>
    </xf>
    <xf numFmtId="0" fontId="13" fillId="13" borderId="51" xfId="4" applyNumberFormat="1" applyFont="1" applyFill="1" applyBorder="1" applyAlignment="1" applyProtection="1">
      <alignment horizontal="center" vertical="center"/>
    </xf>
    <xf numFmtId="0" fontId="14" fillId="13" borderId="51" xfId="0" applyFont="1" applyFill="1" applyBorder="1" applyAlignment="1">
      <alignment horizontal="center" vertical="center"/>
    </xf>
    <xf numFmtId="0" fontId="13" fillId="14" borderId="51" xfId="3" applyNumberFormat="1" applyFont="1" applyFill="1" applyBorder="1" applyAlignment="1" applyProtection="1">
      <alignment horizontal="center" vertical="center"/>
    </xf>
    <xf numFmtId="0" fontId="13" fillId="13" borderId="51" xfId="3" applyNumberFormat="1" applyFont="1" applyFill="1" applyBorder="1" applyAlignment="1" applyProtection="1">
      <alignment horizontal="center" vertical="center"/>
    </xf>
    <xf numFmtId="0" fontId="13" fillId="13" borderId="52" xfId="7" applyNumberFormat="1" applyFont="1" applyFill="1" applyBorder="1" applyAlignment="1" applyProtection="1">
      <alignment horizontal="center" vertical="center"/>
    </xf>
    <xf numFmtId="0" fontId="13" fillId="13" borderId="52" xfId="4" applyNumberFormat="1" applyFont="1" applyFill="1" applyBorder="1" applyAlignment="1" applyProtection="1">
      <alignment horizontal="center" vertical="center"/>
    </xf>
    <xf numFmtId="0" fontId="13" fillId="13" borderId="19" xfId="7" applyNumberFormat="1" applyFont="1" applyFill="1" applyBorder="1" applyAlignment="1" applyProtection="1">
      <alignment horizontal="center" vertical="center"/>
    </xf>
    <xf numFmtId="0" fontId="13" fillId="13" borderId="19" xfId="4" applyNumberFormat="1" applyFont="1" applyFill="1" applyBorder="1" applyAlignment="1" applyProtection="1">
      <alignment horizontal="center" vertical="center"/>
    </xf>
    <xf numFmtId="0" fontId="14" fillId="13" borderId="19" xfId="0" applyFont="1" applyFill="1" applyBorder="1" applyAlignment="1">
      <alignment horizontal="center" vertical="center"/>
    </xf>
    <xf numFmtId="0" fontId="13" fillId="13" borderId="19" xfId="6" applyNumberFormat="1" applyFont="1" applyFill="1" applyBorder="1" applyAlignment="1" applyProtection="1">
      <alignment horizontal="center" vertical="center"/>
    </xf>
    <xf numFmtId="0" fontId="13" fillId="14" borderId="19" xfId="6" applyNumberFormat="1" applyFont="1" applyFill="1" applyBorder="1" applyAlignment="1" applyProtection="1">
      <alignment horizontal="center" vertical="center"/>
    </xf>
    <xf numFmtId="0" fontId="13" fillId="14" borderId="19" xfId="3" applyNumberFormat="1" applyFont="1" applyFill="1" applyBorder="1" applyAlignment="1" applyProtection="1">
      <alignment horizontal="center" vertical="center"/>
    </xf>
    <xf numFmtId="0" fontId="13" fillId="14" borderId="46" xfId="6" applyNumberFormat="1" applyFont="1" applyFill="1" applyBorder="1" applyAlignment="1" applyProtection="1">
      <alignment horizontal="center" vertical="center"/>
    </xf>
    <xf numFmtId="0" fontId="13" fillId="14" borderId="50" xfId="3" applyNumberFormat="1" applyFont="1" applyFill="1" applyBorder="1" applyAlignment="1" applyProtection="1">
      <alignment horizontal="center" vertical="center"/>
    </xf>
    <xf numFmtId="0" fontId="13" fillId="14" borderId="6" xfId="7" applyNumberFormat="1" applyFont="1" applyFill="1" applyBorder="1" applyAlignment="1" applyProtection="1">
      <alignment horizontal="center" vertical="center"/>
    </xf>
    <xf numFmtId="0" fontId="13" fillId="14" borderId="6" xfId="3" applyNumberFormat="1" applyFont="1" applyFill="1" applyBorder="1" applyAlignment="1" applyProtection="1">
      <alignment horizontal="center" vertical="center"/>
    </xf>
    <xf numFmtId="0" fontId="13" fillId="14" borderId="6" xfId="6" applyNumberFormat="1" applyFont="1" applyFill="1" applyBorder="1" applyAlignment="1" applyProtection="1">
      <alignment horizontal="center" vertical="center"/>
    </xf>
    <xf numFmtId="0" fontId="14" fillId="14" borderId="7" xfId="0" applyFont="1" applyFill="1" applyBorder="1" applyAlignment="1">
      <alignment horizontal="center" vertical="center"/>
    </xf>
    <xf numFmtId="0" fontId="13" fillId="14" borderId="19" xfId="7" applyNumberFormat="1" applyFont="1" applyFill="1" applyBorder="1" applyAlignment="1" applyProtection="1">
      <alignment horizontal="center" vertical="center"/>
    </xf>
    <xf numFmtId="164" fontId="13" fillId="14" borderId="19" xfId="3" applyNumberFormat="1" applyFont="1" applyFill="1" applyBorder="1" applyAlignment="1" applyProtection="1">
      <alignment horizontal="center" vertical="center"/>
    </xf>
    <xf numFmtId="0" fontId="14" fillId="17" borderId="8" xfId="0" quotePrefix="1" applyFont="1" applyFill="1" applyBorder="1" applyAlignment="1">
      <alignment horizontal="center" vertical="center"/>
    </xf>
    <xf numFmtId="0" fontId="14" fillId="17" borderId="19" xfId="0" applyFont="1" applyFill="1" applyBorder="1" applyAlignment="1">
      <alignment horizontal="center" vertical="center"/>
    </xf>
    <xf numFmtId="0" fontId="14" fillId="17" borderId="53" xfId="0" applyFont="1" applyFill="1" applyBorder="1" applyAlignment="1">
      <alignment horizontal="center" vertical="center"/>
    </xf>
    <xf numFmtId="0" fontId="13" fillId="14" borderId="41" xfId="6" applyNumberFormat="1" applyFont="1" applyFill="1" applyBorder="1" applyAlignment="1" applyProtection="1">
      <alignment horizontal="center" vertical="center"/>
    </xf>
    <xf numFmtId="0" fontId="13" fillId="14" borderId="42" xfId="7" applyNumberFormat="1" applyFont="1" applyFill="1" applyBorder="1" applyAlignment="1" applyProtection="1">
      <alignment horizontal="center" vertical="center"/>
    </xf>
    <xf numFmtId="0" fontId="13" fillId="14" borderId="42" xfId="3" applyNumberFormat="1" applyFont="1" applyFill="1" applyBorder="1" applyAlignment="1" applyProtection="1">
      <alignment horizontal="center" vertical="center"/>
    </xf>
    <xf numFmtId="0" fontId="13" fillId="14" borderId="42" xfId="6" applyNumberFormat="1" applyFont="1" applyFill="1" applyBorder="1" applyAlignment="1" applyProtection="1">
      <alignment horizontal="center" vertical="center"/>
    </xf>
    <xf numFmtId="0" fontId="13" fillId="14" borderId="43" xfId="3" applyNumberFormat="1" applyFont="1" applyFill="1" applyBorder="1" applyAlignment="1" applyProtection="1">
      <alignment horizontal="center" vertical="center"/>
    </xf>
    <xf numFmtId="0" fontId="13" fillId="15" borderId="41" xfId="8" applyNumberFormat="1" applyFont="1" applyFill="1" applyBorder="1" applyAlignment="1" applyProtection="1">
      <alignment horizontal="center" vertical="center"/>
    </xf>
    <xf numFmtId="0" fontId="13" fillId="15" borderId="42" xfId="7" applyNumberFormat="1" applyFont="1" applyFill="1" applyBorder="1" applyAlignment="1" applyProtection="1">
      <alignment horizontal="center" vertical="center"/>
    </xf>
    <xf numFmtId="0" fontId="13" fillId="15" borderId="42" xfId="5" applyNumberFormat="1" applyFont="1" applyFill="1" applyBorder="1" applyAlignment="1" applyProtection="1">
      <alignment horizontal="center" vertical="center"/>
    </xf>
    <xf numFmtId="0" fontId="13" fillId="15" borderId="42" xfId="8" applyNumberFormat="1" applyFont="1" applyFill="1" applyBorder="1" applyAlignment="1" applyProtection="1">
      <alignment horizontal="center" vertical="center"/>
    </xf>
    <xf numFmtId="0" fontId="13" fillId="15" borderId="43" xfId="5" applyNumberFormat="1" applyFont="1" applyFill="1" applyBorder="1" applyAlignment="1" applyProtection="1">
      <alignment horizontal="center" vertical="center"/>
    </xf>
    <xf numFmtId="0" fontId="14" fillId="17" borderId="16" xfId="0" applyFont="1" applyFill="1" applyBorder="1" applyAlignment="1">
      <alignment horizontal="left" vertical="center"/>
    </xf>
    <xf numFmtId="0" fontId="14" fillId="17" borderId="16" xfId="12" applyNumberFormat="1" applyFont="1" applyFill="1" applyBorder="1" applyAlignment="1" applyProtection="1">
      <alignment horizontal="left" vertical="center"/>
    </xf>
    <xf numFmtId="0" fontId="14" fillId="16" borderId="7" xfId="0" applyFont="1" applyFill="1" applyBorder="1" applyAlignment="1">
      <alignment horizontal="center" vertical="center"/>
    </xf>
    <xf numFmtId="0" fontId="14" fillId="17" borderId="12" xfId="0" applyFont="1" applyFill="1" applyBorder="1" applyAlignment="1">
      <alignment vertical="center" wrapText="1"/>
    </xf>
    <xf numFmtId="0" fontId="14" fillId="12" borderId="12" xfId="0" applyFont="1" applyFill="1" applyBorder="1"/>
    <xf numFmtId="0" fontId="4" fillId="0" borderId="37" xfId="0" applyFont="1" applyBorder="1"/>
    <xf numFmtId="0" fontId="4" fillId="0" borderId="19" xfId="0" applyFont="1" applyBorder="1"/>
    <xf numFmtId="0" fontId="4" fillId="0" borderId="38" xfId="0" applyFont="1" applyBorder="1"/>
    <xf numFmtId="0" fontId="13" fillId="13" borderId="3" xfId="6" applyNumberFormat="1" applyFont="1" applyFill="1" applyBorder="1" applyAlignment="1" applyProtection="1">
      <alignment horizontal="center" vertical="center"/>
    </xf>
    <xf numFmtId="0" fontId="13" fillId="13" borderId="21" xfId="6" applyNumberFormat="1" applyFont="1" applyFill="1" applyBorder="1" applyAlignment="1" applyProtection="1">
      <alignment horizontal="center" vertical="center"/>
    </xf>
    <xf numFmtId="0" fontId="13" fillId="13" borderId="4" xfId="3" applyNumberFormat="1" applyFont="1" applyFill="1" applyBorder="1" applyAlignment="1" applyProtection="1">
      <alignment horizontal="center" vertical="center"/>
    </xf>
    <xf numFmtId="0" fontId="13" fillId="13" borderId="5" xfId="3" applyNumberFormat="1" applyFont="1" applyFill="1" applyBorder="1" applyAlignment="1" applyProtection="1">
      <alignment horizontal="center" vertical="center"/>
    </xf>
    <xf numFmtId="0" fontId="13" fillId="14" borderId="3" xfId="0" applyFont="1" applyFill="1" applyBorder="1" applyAlignment="1">
      <alignment horizontal="center" vertical="center"/>
    </xf>
    <xf numFmtId="0" fontId="13" fillId="14" borderId="4" xfId="0" applyFont="1" applyFill="1" applyBorder="1" applyAlignment="1">
      <alignment horizontal="center" vertical="center"/>
    </xf>
    <xf numFmtId="0" fontId="13" fillId="14" borderId="5" xfId="0" applyFont="1" applyFill="1" applyBorder="1" applyAlignment="1">
      <alignment horizontal="center" vertical="center"/>
    </xf>
    <xf numFmtId="0" fontId="14" fillId="17" borderId="16" xfId="0" applyFont="1" applyFill="1" applyBorder="1" applyAlignment="1">
      <alignment horizontal="left" vertical="center" wrapText="1"/>
    </xf>
    <xf numFmtId="0" fontId="14" fillId="17" borderId="16" xfId="0" applyFont="1" applyFill="1" applyBorder="1"/>
    <xf numFmtId="0" fontId="13" fillId="17" borderId="12" xfId="12" applyNumberFormat="1" applyFont="1" applyFill="1" applyBorder="1" applyAlignment="1" applyProtection="1">
      <alignment horizontal="center" vertical="center"/>
    </xf>
    <xf numFmtId="0" fontId="14" fillId="12" borderId="16" xfId="0" applyFont="1" applyFill="1" applyBorder="1"/>
    <xf numFmtId="0" fontId="4" fillId="0" borderId="3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4" fillId="16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3" fillId="15" borderId="19" xfId="0" applyFont="1" applyFill="1" applyBorder="1" applyAlignment="1">
      <alignment horizontal="center" vertical="center"/>
    </xf>
    <xf numFmtId="0" fontId="13" fillId="15" borderId="19" xfId="8" applyNumberFormat="1" applyFont="1" applyFill="1" applyBorder="1" applyAlignment="1" applyProtection="1">
      <alignment horizontal="center" vertical="center"/>
    </xf>
    <xf numFmtId="0" fontId="13" fillId="15" borderId="19" xfId="7" applyNumberFormat="1" applyFont="1" applyFill="1" applyBorder="1" applyAlignment="1" applyProtection="1">
      <alignment horizontal="center" vertical="center"/>
    </xf>
    <xf numFmtId="0" fontId="13" fillId="15" borderId="19" xfId="5" applyNumberFormat="1" applyFont="1" applyFill="1" applyBorder="1" applyAlignment="1" applyProtection="1">
      <alignment horizontal="center" vertical="center"/>
    </xf>
    <xf numFmtId="0" fontId="14" fillId="17" borderId="19" xfId="12" applyNumberFormat="1" applyFont="1" applyFill="1" applyBorder="1" applyAlignment="1" applyProtection="1">
      <alignment horizontal="center" vertical="center"/>
    </xf>
    <xf numFmtId="0" fontId="14" fillId="17" borderId="19" xfId="0" applyFont="1" applyFill="1" applyBorder="1" applyAlignment="1">
      <alignment horizontal="left" vertical="center" wrapText="1"/>
    </xf>
    <xf numFmtId="0" fontId="13" fillId="13" borderId="19" xfId="0" applyFont="1" applyFill="1" applyBorder="1" applyAlignment="1">
      <alignment horizontal="center" vertical="center"/>
    </xf>
    <xf numFmtId="0" fontId="13" fillId="15" borderId="19" xfId="6" applyNumberFormat="1" applyFont="1" applyFill="1" applyBorder="1" applyAlignment="1" applyProtection="1">
      <alignment horizontal="center" vertical="center"/>
    </xf>
    <xf numFmtId="0" fontId="13" fillId="15" borderId="19" xfId="3" applyNumberFormat="1" applyFont="1" applyFill="1" applyBorder="1" applyAlignment="1" applyProtection="1">
      <alignment horizontal="center" vertical="center"/>
    </xf>
    <xf numFmtId="0" fontId="14" fillId="17" borderId="19" xfId="0" applyFont="1" applyFill="1" applyBorder="1" applyAlignment="1">
      <alignment vertical="center" wrapText="1"/>
    </xf>
    <xf numFmtId="0" fontId="14" fillId="12" borderId="19" xfId="0" applyFont="1" applyFill="1" applyBorder="1"/>
    <xf numFmtId="0" fontId="14" fillId="17" borderId="19" xfId="12" applyNumberFormat="1" applyFont="1" applyFill="1" applyBorder="1" applyAlignment="1" applyProtection="1">
      <alignment horizontal="left" vertical="center"/>
    </xf>
    <xf numFmtId="0" fontId="14" fillId="12" borderId="19" xfId="0" applyFont="1" applyFill="1" applyBorder="1" applyAlignment="1">
      <alignment horizontal="left" vertical="center"/>
    </xf>
    <xf numFmtId="0" fontId="14" fillId="12" borderId="19" xfId="0" applyFont="1" applyFill="1" applyBorder="1" applyAlignment="1">
      <alignment horizontal="center" vertical="center"/>
    </xf>
    <xf numFmtId="0" fontId="13" fillId="13" borderId="19" xfId="3" applyNumberFormat="1" applyFont="1" applyFill="1" applyBorder="1" applyAlignment="1" applyProtection="1">
      <alignment horizontal="center" vertical="center"/>
    </xf>
    <xf numFmtId="0" fontId="13" fillId="14" borderId="19" xfId="0" applyFont="1" applyFill="1" applyBorder="1" applyAlignment="1">
      <alignment horizontal="center" vertical="center"/>
    </xf>
    <xf numFmtId="0" fontId="13" fillId="17" borderId="19" xfId="0" applyFont="1" applyFill="1" applyBorder="1" applyAlignment="1">
      <alignment horizontal="center" vertical="center"/>
    </xf>
    <xf numFmtId="0" fontId="14" fillId="12" borderId="53" xfId="0" quotePrefix="1" applyFont="1" applyFill="1" applyBorder="1" applyAlignment="1">
      <alignment horizontal="center" vertical="center"/>
    </xf>
    <xf numFmtId="0" fontId="14" fillId="17" borderId="53" xfId="12" applyNumberFormat="1" applyFont="1" applyFill="1" applyBorder="1" applyAlignment="1" applyProtection="1">
      <alignment horizontal="center" vertical="center"/>
    </xf>
    <xf numFmtId="0" fontId="14" fillId="12" borderId="53" xfId="0" applyFont="1" applyFill="1" applyBorder="1" applyAlignment="1">
      <alignment horizontal="center" vertical="center"/>
    </xf>
    <xf numFmtId="0" fontId="13" fillId="13" borderId="54" xfId="7" applyNumberFormat="1" applyFont="1" applyFill="1" applyBorder="1" applyAlignment="1" applyProtection="1">
      <alignment horizontal="center" vertical="center"/>
    </xf>
    <xf numFmtId="0" fontId="13" fillId="13" borderId="55" xfId="7" applyNumberFormat="1" applyFont="1" applyFill="1" applyBorder="1" applyAlignment="1" applyProtection="1">
      <alignment horizontal="center" vertical="center"/>
    </xf>
    <xf numFmtId="0" fontId="13" fillId="13" borderId="55" xfId="4" applyNumberFormat="1" applyFont="1" applyFill="1" applyBorder="1" applyAlignment="1" applyProtection="1">
      <alignment horizontal="center" vertical="center"/>
    </xf>
    <xf numFmtId="0" fontId="13" fillId="13" borderId="56" xfId="4" applyNumberFormat="1" applyFont="1" applyFill="1" applyBorder="1" applyAlignment="1" applyProtection="1">
      <alignment horizontal="center" vertical="center"/>
    </xf>
    <xf numFmtId="0" fontId="13" fillId="13" borderId="57" xfId="7" applyNumberFormat="1" applyFont="1" applyFill="1" applyBorder="1" applyAlignment="1" applyProtection="1">
      <alignment horizontal="center" vertical="center"/>
    </xf>
    <xf numFmtId="0" fontId="13" fillId="13" borderId="58" xfId="4" applyNumberFormat="1" applyFont="1" applyFill="1" applyBorder="1" applyAlignment="1" applyProtection="1">
      <alignment horizontal="center" vertical="center"/>
    </xf>
    <xf numFmtId="0" fontId="4" fillId="0" borderId="57" xfId="0" applyFont="1" applyBorder="1"/>
    <xf numFmtId="0" fontId="13" fillId="13" borderId="58" xfId="3" applyNumberFormat="1" applyFont="1" applyFill="1" applyBorder="1" applyAlignment="1" applyProtection="1">
      <alignment horizontal="center" vertical="center"/>
    </xf>
    <xf numFmtId="0" fontId="13" fillId="13" borderId="59" xfId="6" applyNumberFormat="1" applyFont="1" applyFill="1" applyBorder="1" applyAlignment="1" applyProtection="1">
      <alignment horizontal="center" vertical="center"/>
    </xf>
    <xf numFmtId="0" fontId="13" fillId="13" borderId="30" xfId="6" applyNumberFormat="1" applyFont="1" applyFill="1" applyBorder="1" applyAlignment="1" applyProtection="1">
      <alignment horizontal="center" vertical="center"/>
    </xf>
    <xf numFmtId="0" fontId="13" fillId="13" borderId="30" xfId="3" applyNumberFormat="1" applyFont="1" applyFill="1" applyBorder="1" applyAlignment="1" applyProtection="1">
      <alignment horizontal="center" vertical="center"/>
    </xf>
    <xf numFmtId="0" fontId="13" fillId="13" borderId="60" xfId="3" applyNumberFormat="1" applyFont="1" applyFill="1" applyBorder="1" applyAlignment="1" applyProtection="1">
      <alignment horizontal="center" vertical="center"/>
    </xf>
    <xf numFmtId="0" fontId="13" fillId="12" borderId="61" xfId="0" applyFont="1" applyFill="1" applyBorder="1" applyAlignment="1">
      <alignment horizontal="center" vertical="center"/>
    </xf>
    <xf numFmtId="0" fontId="13" fillId="15" borderId="54" xfId="8" applyNumberFormat="1" applyFont="1" applyFill="1" applyBorder="1" applyAlignment="1" applyProtection="1">
      <alignment horizontal="center" vertical="center"/>
    </xf>
    <xf numFmtId="0" fontId="13" fillId="15" borderId="55" xfId="7" applyNumberFormat="1" applyFont="1" applyFill="1" applyBorder="1" applyAlignment="1" applyProtection="1">
      <alignment horizontal="center" vertical="center"/>
    </xf>
    <xf numFmtId="0" fontId="13" fillId="15" borderId="55" xfId="5" applyNumberFormat="1" applyFont="1" applyFill="1" applyBorder="1" applyAlignment="1" applyProtection="1">
      <alignment horizontal="center" vertical="center"/>
    </xf>
    <xf numFmtId="0" fontId="13" fillId="15" borderId="55" xfId="8" applyNumberFormat="1" applyFont="1" applyFill="1" applyBorder="1" applyAlignment="1" applyProtection="1">
      <alignment horizontal="center" vertical="center"/>
    </xf>
    <xf numFmtId="0" fontId="13" fillId="15" borderId="56" xfId="5" applyNumberFormat="1" applyFont="1" applyFill="1" applyBorder="1" applyAlignment="1" applyProtection="1">
      <alignment horizontal="center" vertical="center"/>
    </xf>
    <xf numFmtId="0" fontId="13" fillId="15" borderId="57" xfId="8" applyNumberFormat="1" applyFont="1" applyFill="1" applyBorder="1" applyAlignment="1" applyProtection="1">
      <alignment horizontal="center" vertical="center"/>
    </xf>
    <xf numFmtId="0" fontId="13" fillId="15" borderId="58" xfId="5" applyNumberFormat="1" applyFont="1" applyFill="1" applyBorder="1" applyAlignment="1" applyProtection="1">
      <alignment horizontal="center" vertical="center"/>
    </xf>
    <xf numFmtId="0" fontId="13" fillId="15" borderId="57" xfId="6" applyNumberFormat="1" applyFont="1" applyFill="1" applyBorder="1" applyAlignment="1" applyProtection="1">
      <alignment horizontal="center" vertical="center"/>
    </xf>
    <xf numFmtId="0" fontId="13" fillId="15" borderId="58" xfId="3" applyNumberFormat="1" applyFont="1" applyFill="1" applyBorder="1" applyAlignment="1" applyProtection="1">
      <alignment horizontal="center" vertical="center"/>
    </xf>
    <xf numFmtId="0" fontId="13" fillId="15" borderId="59" xfId="8" applyNumberFormat="1" applyFont="1" applyFill="1" applyBorder="1" applyAlignment="1" applyProtection="1">
      <alignment horizontal="center" vertical="center"/>
    </xf>
    <xf numFmtId="0" fontId="13" fillId="15" borderId="30" xfId="8" applyNumberFormat="1" applyFont="1" applyFill="1" applyBorder="1" applyAlignment="1" applyProtection="1">
      <alignment horizontal="center" vertical="center"/>
    </xf>
    <xf numFmtId="0" fontId="13" fillId="15" borderId="30" xfId="5" applyNumberFormat="1" applyFont="1" applyFill="1" applyBorder="1" applyAlignment="1" applyProtection="1">
      <alignment horizontal="center" vertical="center"/>
    </xf>
    <xf numFmtId="0" fontId="13" fillId="15" borderId="60" xfId="5" applyNumberFormat="1" applyFont="1" applyFill="1" applyBorder="1" applyAlignment="1" applyProtection="1">
      <alignment horizontal="center" vertical="center"/>
    </xf>
    <xf numFmtId="0" fontId="13" fillId="14" borderId="54" xfId="6" applyNumberFormat="1" applyFont="1" applyFill="1" applyBorder="1" applyAlignment="1" applyProtection="1">
      <alignment horizontal="center" vertical="center"/>
    </xf>
    <xf numFmtId="0" fontId="13" fillId="14" borderId="55" xfId="7" applyNumberFormat="1" applyFont="1" applyFill="1" applyBorder="1" applyAlignment="1" applyProtection="1">
      <alignment horizontal="center" vertical="center"/>
    </xf>
    <xf numFmtId="0" fontId="13" fillId="14" borderId="55" xfId="3" applyNumberFormat="1" applyFont="1" applyFill="1" applyBorder="1" applyAlignment="1" applyProtection="1">
      <alignment horizontal="center" vertical="center"/>
    </xf>
    <xf numFmtId="0" fontId="13" fillId="14" borderId="55" xfId="6" applyNumberFormat="1" applyFont="1" applyFill="1" applyBorder="1" applyAlignment="1" applyProtection="1">
      <alignment horizontal="center" vertical="center"/>
    </xf>
    <xf numFmtId="0" fontId="13" fillId="14" borderId="56" xfId="3" applyNumberFormat="1" applyFont="1" applyFill="1" applyBorder="1" applyAlignment="1" applyProtection="1">
      <alignment horizontal="center" vertical="center"/>
    </xf>
    <xf numFmtId="0" fontId="13" fillId="14" borderId="57" xfId="6" applyNumberFormat="1" applyFont="1" applyFill="1" applyBorder="1" applyAlignment="1" applyProtection="1">
      <alignment horizontal="center" vertical="center"/>
    </xf>
    <xf numFmtId="0" fontId="13" fillId="14" borderId="58" xfId="3" applyNumberFormat="1" applyFont="1" applyFill="1" applyBorder="1" applyAlignment="1" applyProtection="1">
      <alignment horizontal="center" vertical="center"/>
    </xf>
    <xf numFmtId="0" fontId="13" fillId="14" borderId="57" xfId="0" applyFont="1" applyFill="1" applyBorder="1" applyAlignment="1">
      <alignment horizontal="center" vertical="center"/>
    </xf>
    <xf numFmtId="0" fontId="13" fillId="14" borderId="58" xfId="0" applyFont="1" applyFill="1" applyBorder="1" applyAlignment="1">
      <alignment horizontal="center" vertical="center"/>
    </xf>
    <xf numFmtId="0" fontId="13" fillId="14" borderId="59" xfId="0" applyFont="1" applyFill="1" applyBorder="1" applyAlignment="1">
      <alignment horizontal="center" vertical="center"/>
    </xf>
    <xf numFmtId="0" fontId="13" fillId="14" borderId="30" xfId="0" applyFont="1" applyFill="1" applyBorder="1" applyAlignment="1">
      <alignment horizontal="center" vertical="center"/>
    </xf>
    <xf numFmtId="0" fontId="13" fillId="14" borderId="60" xfId="0" applyFont="1" applyFill="1" applyBorder="1" applyAlignment="1">
      <alignment horizontal="center" vertical="center"/>
    </xf>
    <xf numFmtId="0" fontId="4" fillId="0" borderId="39" xfId="0" applyFont="1" applyBorder="1"/>
    <xf numFmtId="0" fontId="13" fillId="16" borderId="41" xfId="6" applyNumberFormat="1" applyFont="1" applyFill="1" applyBorder="1" applyAlignment="1" applyProtection="1">
      <alignment horizontal="center" vertical="center"/>
    </xf>
    <xf numFmtId="0" fontId="13" fillId="16" borderId="42" xfId="7" applyNumberFormat="1" applyFont="1" applyFill="1" applyBorder="1" applyAlignment="1" applyProtection="1">
      <alignment horizontal="center" vertical="center"/>
    </xf>
    <xf numFmtId="0" fontId="13" fillId="16" borderId="42" xfId="3" applyNumberFormat="1" applyFont="1" applyFill="1" applyBorder="1" applyAlignment="1" applyProtection="1">
      <alignment horizontal="center" vertical="center"/>
    </xf>
    <xf numFmtId="0" fontId="13" fillId="16" borderId="42" xfId="6" applyNumberFormat="1" applyFont="1" applyFill="1" applyBorder="1" applyAlignment="1" applyProtection="1">
      <alignment horizontal="center" vertical="center"/>
    </xf>
    <xf numFmtId="0" fontId="13" fillId="16" borderId="43" xfId="3" applyNumberFormat="1" applyFont="1" applyFill="1" applyBorder="1" applyAlignment="1" applyProtection="1">
      <alignment horizontal="center" vertical="center"/>
    </xf>
    <xf numFmtId="0" fontId="13" fillId="16" borderId="19" xfId="6" applyNumberFormat="1" applyFont="1" applyFill="1" applyBorder="1" applyAlignment="1" applyProtection="1">
      <alignment horizontal="center" vertical="center"/>
    </xf>
    <xf numFmtId="0" fontId="13" fillId="16" borderId="19" xfId="7" applyNumberFormat="1" applyFont="1" applyFill="1" applyBorder="1" applyAlignment="1" applyProtection="1">
      <alignment horizontal="center" vertical="center"/>
    </xf>
    <xf numFmtId="0" fontId="13" fillId="16" borderId="19" xfId="3" applyNumberFormat="1" applyFont="1" applyFill="1" applyBorder="1" applyAlignment="1" applyProtection="1">
      <alignment horizontal="center" vertical="center"/>
    </xf>
    <xf numFmtId="0" fontId="14" fillId="16" borderId="19" xfId="0" applyFont="1" applyFill="1" applyBorder="1" applyAlignment="1">
      <alignment horizontal="center" vertical="center"/>
    </xf>
    <xf numFmtId="0" fontId="13" fillId="16" borderId="19" xfId="0" applyFont="1" applyFill="1" applyBorder="1" applyAlignment="1">
      <alignment horizontal="center" vertical="center"/>
    </xf>
    <xf numFmtId="0" fontId="13" fillId="13" borderId="57" xfId="6" applyNumberFormat="1" applyFont="1" applyFill="1" applyBorder="1" applyAlignment="1" applyProtection="1">
      <alignment horizontal="center" vertical="center"/>
    </xf>
    <xf numFmtId="0" fontId="13" fillId="13" borderId="59" xfId="7" applyNumberFormat="1" applyFont="1" applyFill="1" applyBorder="1" applyAlignment="1" applyProtection="1">
      <alignment horizontal="center" vertical="center"/>
    </xf>
    <xf numFmtId="0" fontId="13" fillId="13" borderId="30" xfId="4" applyNumberFormat="1" applyFont="1" applyFill="1" applyBorder="1" applyAlignment="1" applyProtection="1">
      <alignment horizontal="center" vertical="center"/>
    </xf>
    <xf numFmtId="0" fontId="13" fillId="13" borderId="30" xfId="7" applyNumberFormat="1" applyFont="1" applyFill="1" applyBorder="1" applyAlignment="1" applyProtection="1">
      <alignment horizontal="center" vertical="center"/>
    </xf>
    <xf numFmtId="0" fontId="13" fillId="13" borderId="60" xfId="4" applyNumberFormat="1" applyFont="1" applyFill="1" applyBorder="1" applyAlignment="1" applyProtection="1">
      <alignment horizontal="center" vertical="center"/>
    </xf>
    <xf numFmtId="0" fontId="13" fillId="16" borderId="54" xfId="6" applyNumberFormat="1" applyFont="1" applyFill="1" applyBorder="1" applyAlignment="1" applyProtection="1">
      <alignment horizontal="center" vertical="center"/>
    </xf>
    <xf numFmtId="0" fontId="13" fillId="16" borderId="55" xfId="7" applyNumberFormat="1" applyFont="1" applyFill="1" applyBorder="1" applyAlignment="1" applyProtection="1">
      <alignment horizontal="center" vertical="center"/>
    </xf>
    <xf numFmtId="0" fontId="13" fillId="16" borderId="55" xfId="3" applyNumberFormat="1" applyFont="1" applyFill="1" applyBorder="1" applyAlignment="1" applyProtection="1">
      <alignment horizontal="center" vertical="center"/>
    </xf>
    <xf numFmtId="0" fontId="13" fillId="16" borderId="55" xfId="6" applyNumberFormat="1" applyFont="1" applyFill="1" applyBorder="1" applyAlignment="1" applyProtection="1">
      <alignment horizontal="center" vertical="center"/>
    </xf>
    <xf numFmtId="0" fontId="13" fillId="16" borderId="56" xfId="3" applyNumberFormat="1" applyFont="1" applyFill="1" applyBorder="1" applyAlignment="1" applyProtection="1">
      <alignment horizontal="center" vertical="center"/>
    </xf>
    <xf numFmtId="0" fontId="13" fillId="16" borderId="57" xfId="6" applyNumberFormat="1" applyFont="1" applyFill="1" applyBorder="1" applyAlignment="1" applyProtection="1">
      <alignment horizontal="center" vertical="center"/>
    </xf>
    <xf numFmtId="0" fontId="13" fillId="16" borderId="58" xfId="3" applyNumberFormat="1" applyFont="1" applyFill="1" applyBorder="1" applyAlignment="1" applyProtection="1">
      <alignment horizontal="center" vertical="center"/>
    </xf>
    <xf numFmtId="0" fontId="14" fillId="16" borderId="57" xfId="0" applyFont="1" applyFill="1" applyBorder="1" applyAlignment="1">
      <alignment horizontal="center" vertical="center"/>
    </xf>
    <xf numFmtId="0" fontId="14" fillId="16" borderId="58" xfId="0" applyFont="1" applyFill="1" applyBorder="1" applyAlignment="1">
      <alignment horizontal="center" vertical="center"/>
    </xf>
    <xf numFmtId="0" fontId="13" fillId="16" borderId="57" xfId="0" applyFont="1" applyFill="1" applyBorder="1" applyAlignment="1">
      <alignment horizontal="center" vertical="center"/>
    </xf>
    <xf numFmtId="0" fontId="13" fillId="16" borderId="58" xfId="0" applyFont="1" applyFill="1" applyBorder="1" applyAlignment="1">
      <alignment horizontal="center" vertical="center"/>
    </xf>
    <xf numFmtId="0" fontId="13" fillId="16" borderId="59" xfId="6" applyNumberFormat="1" applyFont="1" applyFill="1" applyBorder="1" applyAlignment="1" applyProtection="1">
      <alignment horizontal="center" vertical="center"/>
    </xf>
    <xf numFmtId="0" fontId="13" fillId="16" borderId="30" xfId="6" applyNumberFormat="1" applyFont="1" applyFill="1" applyBorder="1" applyAlignment="1" applyProtection="1">
      <alignment horizontal="center" vertical="center"/>
    </xf>
    <xf numFmtId="0" fontId="13" fillId="16" borderId="30" xfId="3" applyNumberFormat="1" applyFont="1" applyFill="1" applyBorder="1" applyAlignment="1" applyProtection="1">
      <alignment horizontal="center" vertical="center"/>
    </xf>
    <xf numFmtId="0" fontId="13" fillId="16" borderId="60" xfId="3" applyNumberFormat="1" applyFont="1" applyFill="1" applyBorder="1" applyAlignment="1" applyProtection="1">
      <alignment horizontal="center" vertical="center"/>
    </xf>
    <xf numFmtId="0" fontId="4" fillId="0" borderId="0" xfId="0" applyFont="1" applyBorder="1"/>
    <xf numFmtId="0" fontId="13" fillId="21" borderId="12" xfId="2" applyNumberFormat="1" applyFont="1" applyFill="1" applyBorder="1" applyAlignment="1" applyProtection="1">
      <alignment vertical="center"/>
    </xf>
    <xf numFmtId="1" fontId="13" fillId="21" borderId="6" xfId="2" applyNumberFormat="1" applyFont="1" applyFill="1" applyBorder="1" applyAlignment="1" applyProtection="1">
      <alignment horizontal="center" vertical="center"/>
    </xf>
    <xf numFmtId="0" fontId="13" fillId="21" borderId="7" xfId="2" applyNumberFormat="1" applyFont="1" applyFill="1" applyBorder="1" applyAlignment="1" applyProtection="1">
      <alignment vertical="center"/>
    </xf>
    <xf numFmtId="1" fontId="18" fillId="0" borderId="19" xfId="0" applyNumberFormat="1" applyFont="1" applyBorder="1" applyAlignment="1">
      <alignment horizontal="center" vertical="center"/>
    </xf>
    <xf numFmtId="0" fontId="13" fillId="21" borderId="7" xfId="2" applyNumberFormat="1" applyFont="1" applyFill="1" applyBorder="1" applyAlignment="1" applyProtection="1">
      <alignment horizontal="center" vertical="center"/>
    </xf>
    <xf numFmtId="0" fontId="17" fillId="0" borderId="19" xfId="0" applyFont="1" applyBorder="1"/>
    <xf numFmtId="0" fontId="17" fillId="0" borderId="39" xfId="0" applyFont="1" applyBorder="1"/>
    <xf numFmtId="0" fontId="17" fillId="0" borderId="0" xfId="0" applyFont="1" applyBorder="1"/>
    <xf numFmtId="0" fontId="17" fillId="0" borderId="47" xfId="0" applyFont="1" applyBorder="1"/>
    <xf numFmtId="0" fontId="17" fillId="0" borderId="0" xfId="0" applyFont="1"/>
    <xf numFmtId="0" fontId="17" fillId="0" borderId="62" xfId="0" applyFont="1" applyBorder="1"/>
    <xf numFmtId="164" fontId="13" fillId="21" borderId="6" xfId="2" applyNumberFormat="1" applyFont="1" applyFill="1" applyBorder="1" applyAlignment="1" applyProtection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64" fontId="13" fillId="21" borderId="12" xfId="2" applyNumberFormat="1" applyFont="1" applyFill="1" applyBorder="1" applyAlignment="1" applyProtection="1">
      <alignment horizontal="center" vertical="center"/>
    </xf>
    <xf numFmtId="0" fontId="13" fillId="12" borderId="16" xfId="0" applyFont="1" applyFill="1" applyBorder="1" applyAlignment="1">
      <alignment horizontal="center" vertical="center"/>
    </xf>
    <xf numFmtId="0" fontId="14" fillId="14" borderId="40" xfId="6" applyNumberFormat="1" applyFont="1" applyFill="1" applyBorder="1" applyAlignment="1" applyProtection="1">
      <alignment horizontal="center" vertical="center"/>
    </xf>
    <xf numFmtId="0" fontId="13" fillId="19" borderId="13" xfId="9" applyNumberFormat="1" applyFont="1" applyFill="1" applyBorder="1" applyAlignment="1" applyProtection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0" fillId="0" borderId="0" xfId="0" applyFont="1"/>
    <xf numFmtId="0" fontId="14" fillId="12" borderId="13" xfId="0" quotePrefix="1" applyFont="1" applyFill="1" applyBorder="1" applyAlignment="1">
      <alignment horizontal="center" vertical="center"/>
    </xf>
    <xf numFmtId="0" fontId="14" fillId="17" borderId="12" xfId="0" applyFont="1" applyFill="1" applyBorder="1" applyAlignment="1">
      <alignment horizontal="left" vertical="center"/>
    </xf>
    <xf numFmtId="0" fontId="13" fillId="13" borderId="14" xfId="7" applyNumberFormat="1" applyFont="1" applyFill="1" applyBorder="1" applyAlignment="1" applyProtection="1">
      <alignment horizontal="center" vertical="center"/>
    </xf>
    <xf numFmtId="0" fontId="13" fillId="13" borderId="12" xfId="7" applyNumberFormat="1" applyFont="1" applyFill="1" applyBorder="1" applyAlignment="1" applyProtection="1">
      <alignment horizontal="center" vertical="center"/>
    </xf>
    <xf numFmtId="0" fontId="13" fillId="13" borderId="12" xfId="4" applyNumberFormat="1" applyFont="1" applyFill="1" applyBorder="1" applyAlignment="1" applyProtection="1">
      <alignment horizontal="center" vertical="center"/>
    </xf>
    <xf numFmtId="0" fontId="13" fillId="13" borderId="15" xfId="4" applyNumberFormat="1" applyFont="1" applyFill="1" applyBorder="1" applyAlignment="1" applyProtection="1">
      <alignment horizontal="center" vertical="center"/>
    </xf>
    <xf numFmtId="0" fontId="13" fillId="14" borderId="14" xfId="6" applyNumberFormat="1" applyFont="1" applyFill="1" applyBorder="1" applyAlignment="1" applyProtection="1">
      <alignment horizontal="center" vertical="center"/>
    </xf>
    <xf numFmtId="0" fontId="13" fillId="14" borderId="12" xfId="3" applyNumberFormat="1" applyFont="1" applyFill="1" applyBorder="1" applyAlignment="1" applyProtection="1">
      <alignment horizontal="center" vertical="center"/>
    </xf>
    <xf numFmtId="0" fontId="13" fillId="14" borderId="12" xfId="6" applyNumberFormat="1" applyFont="1" applyFill="1" applyBorder="1" applyAlignment="1" applyProtection="1">
      <alignment horizontal="center" vertical="center"/>
    </xf>
    <xf numFmtId="0" fontId="13" fillId="14" borderId="15" xfId="3" applyNumberFormat="1" applyFont="1" applyFill="1" applyBorder="1" applyAlignment="1" applyProtection="1">
      <alignment horizontal="center" vertical="center"/>
    </xf>
    <xf numFmtId="0" fontId="13" fillId="15" borderId="14" xfId="8" applyNumberFormat="1" applyFont="1" applyFill="1" applyBorder="1" applyAlignment="1" applyProtection="1">
      <alignment horizontal="center" vertical="center"/>
    </xf>
    <xf numFmtId="0" fontId="13" fillId="15" borderId="12" xfId="5" applyNumberFormat="1" applyFont="1" applyFill="1" applyBorder="1" applyAlignment="1" applyProtection="1">
      <alignment horizontal="center" vertical="center"/>
    </xf>
    <xf numFmtId="0" fontId="13" fillId="15" borderId="12" xfId="8" applyNumberFormat="1" applyFont="1" applyFill="1" applyBorder="1" applyAlignment="1" applyProtection="1">
      <alignment horizontal="center" vertical="center"/>
    </xf>
    <xf numFmtId="0" fontId="13" fillId="15" borderId="15" xfId="5" applyNumberFormat="1" applyFont="1" applyFill="1" applyBorder="1" applyAlignment="1" applyProtection="1">
      <alignment horizontal="center" vertical="center"/>
    </xf>
    <xf numFmtId="0" fontId="13" fillId="12" borderId="16" xfId="0" applyFont="1" applyFill="1" applyBorder="1" applyAlignment="1">
      <alignment horizontal="center" vertical="center"/>
    </xf>
    <xf numFmtId="0" fontId="14" fillId="12" borderId="12" xfId="0" applyFont="1" applyFill="1" applyBorder="1" applyAlignment="1">
      <alignment horizontal="center" vertical="center"/>
    </xf>
    <xf numFmtId="0" fontId="14" fillId="12" borderId="13" xfId="0" applyFont="1" applyFill="1" applyBorder="1" applyAlignment="1">
      <alignment horizontal="center" vertical="center"/>
    </xf>
    <xf numFmtId="0" fontId="13" fillId="15" borderId="12" xfId="6" applyNumberFormat="1" applyFont="1" applyFill="1" applyBorder="1" applyAlignment="1" applyProtection="1">
      <alignment horizontal="center" vertical="center"/>
    </xf>
    <xf numFmtId="0" fontId="13" fillId="12" borderId="12" xfId="0" applyFont="1" applyFill="1" applyBorder="1" applyAlignment="1">
      <alignment horizontal="center" vertical="center"/>
    </xf>
    <xf numFmtId="0" fontId="13" fillId="13" borderId="12" xfId="6" applyNumberFormat="1" applyFont="1" applyFill="1" applyBorder="1" applyAlignment="1" applyProtection="1">
      <alignment horizontal="center" vertical="center"/>
    </xf>
    <xf numFmtId="0" fontId="13" fillId="13" borderId="14" xfId="6" applyNumberFormat="1" applyFont="1" applyFill="1" applyBorder="1" applyAlignment="1" applyProtection="1">
      <alignment horizontal="center" vertical="center"/>
    </xf>
    <xf numFmtId="0" fontId="13" fillId="13" borderId="12" xfId="3" applyNumberFormat="1" applyFont="1" applyFill="1" applyBorder="1" applyAlignment="1" applyProtection="1">
      <alignment horizontal="center" vertical="center"/>
    </xf>
    <xf numFmtId="0" fontId="13" fillId="13" borderId="15" xfId="3" applyNumberFormat="1" applyFont="1" applyFill="1" applyBorder="1" applyAlignment="1" applyProtection="1">
      <alignment horizontal="center" vertical="center"/>
    </xf>
    <xf numFmtId="0" fontId="14" fillId="17" borderId="12" xfId="0" applyFont="1" applyFill="1" applyBorder="1" applyAlignment="1">
      <alignment horizontal="center" vertical="center"/>
    </xf>
    <xf numFmtId="0" fontId="13" fillId="16" borderId="14" xfId="6" applyNumberFormat="1" applyFont="1" applyFill="1" applyBorder="1" applyAlignment="1" applyProtection="1">
      <alignment horizontal="center" vertical="center"/>
    </xf>
    <xf numFmtId="0" fontId="13" fillId="16" borderId="12" xfId="3" applyNumberFormat="1" applyFont="1" applyFill="1" applyBorder="1" applyAlignment="1" applyProtection="1">
      <alignment horizontal="center" vertical="center"/>
    </xf>
    <xf numFmtId="0" fontId="13" fillId="16" borderId="12" xfId="6" applyNumberFormat="1" applyFont="1" applyFill="1" applyBorder="1" applyAlignment="1" applyProtection="1">
      <alignment horizontal="center" vertical="center"/>
    </xf>
    <xf numFmtId="0" fontId="13" fillId="16" borderId="15" xfId="3" applyNumberFormat="1" applyFont="1" applyFill="1" applyBorder="1" applyAlignment="1" applyProtection="1">
      <alignment horizontal="center" vertical="center"/>
    </xf>
    <xf numFmtId="0" fontId="14" fillId="17" borderId="13" xfId="0" quotePrefix="1" applyFont="1" applyFill="1" applyBorder="1" applyAlignment="1">
      <alignment horizontal="center" vertical="center"/>
    </xf>
    <xf numFmtId="0" fontId="14" fillId="17" borderId="27" xfId="0" applyFont="1" applyFill="1" applyBorder="1" applyAlignment="1">
      <alignment horizontal="center" vertical="center"/>
    </xf>
    <xf numFmtId="0" fontId="13" fillId="13" borderId="28" xfId="7" applyNumberFormat="1" applyFont="1" applyFill="1" applyBorder="1" applyAlignment="1" applyProtection="1">
      <alignment horizontal="center" vertical="center"/>
    </xf>
    <xf numFmtId="0" fontId="13" fillId="13" borderId="18" xfId="7" applyNumberFormat="1" applyFont="1" applyFill="1" applyBorder="1" applyAlignment="1" applyProtection="1">
      <alignment horizontal="center" vertical="center"/>
    </xf>
    <xf numFmtId="0" fontId="13" fillId="13" borderId="18" xfId="4" applyNumberFormat="1" applyFont="1" applyFill="1" applyBorder="1" applyAlignment="1" applyProtection="1">
      <alignment horizontal="center" vertical="center"/>
    </xf>
    <xf numFmtId="0" fontId="13" fillId="13" borderId="29" xfId="4" applyNumberFormat="1" applyFont="1" applyFill="1" applyBorder="1" applyAlignment="1" applyProtection="1">
      <alignment horizontal="center" vertical="center"/>
    </xf>
    <xf numFmtId="0" fontId="14" fillId="12" borderId="0" xfId="0" applyFont="1" applyFill="1"/>
    <xf numFmtId="0" fontId="13" fillId="17" borderId="12" xfId="0" applyFont="1" applyFill="1" applyBorder="1" applyAlignment="1">
      <alignment horizontal="center" vertical="center"/>
    </xf>
    <xf numFmtId="0" fontId="13" fillId="12" borderId="19" xfId="0" applyFont="1" applyFill="1" applyBorder="1" applyAlignment="1">
      <alignment horizontal="center" vertical="center"/>
    </xf>
    <xf numFmtId="0" fontId="13" fillId="16" borderId="14" xfId="0" applyFont="1" applyFill="1" applyBorder="1" applyAlignment="1">
      <alignment horizontal="center" vertical="center"/>
    </xf>
    <xf numFmtId="0" fontId="13" fillId="16" borderId="12" xfId="0" applyFont="1" applyFill="1" applyBorder="1" applyAlignment="1">
      <alignment horizontal="center" vertical="center"/>
    </xf>
    <xf numFmtId="0" fontId="13" fillId="16" borderId="15" xfId="0" applyFont="1" applyFill="1" applyBorder="1" applyAlignment="1">
      <alignment horizontal="center" vertical="center"/>
    </xf>
    <xf numFmtId="0" fontId="13" fillId="13" borderId="18" xfId="6" applyNumberFormat="1" applyFont="1" applyFill="1" applyBorder="1" applyAlignment="1" applyProtection="1">
      <alignment horizontal="center" vertical="center"/>
    </xf>
    <xf numFmtId="0" fontId="13" fillId="12" borderId="16" xfId="0" applyFont="1" applyFill="1" applyBorder="1" applyAlignment="1">
      <alignment horizontal="center" vertical="center"/>
    </xf>
    <xf numFmtId="0" fontId="14" fillId="16" borderId="12" xfId="0" applyFont="1" applyFill="1" applyBorder="1" applyAlignment="1">
      <alignment horizontal="center" vertical="center"/>
    </xf>
    <xf numFmtId="0" fontId="13" fillId="19" borderId="16" xfId="9" applyNumberFormat="1" applyFont="1" applyFill="1" applyBorder="1" applyAlignment="1" applyProtection="1">
      <alignment horizontal="center" vertical="center"/>
    </xf>
    <xf numFmtId="0" fontId="13" fillId="19" borderId="12" xfId="9" applyNumberFormat="1" applyFont="1" applyFill="1" applyBorder="1" applyAlignment="1" applyProtection="1">
      <alignment horizontal="center" vertical="center"/>
    </xf>
    <xf numFmtId="0" fontId="14" fillId="17" borderId="16" xfId="0" applyFont="1" applyFill="1" applyBorder="1" applyAlignment="1">
      <alignment horizontal="center" vertical="center"/>
    </xf>
    <xf numFmtId="0" fontId="13" fillId="12" borderId="16" xfId="0" applyFont="1" applyFill="1" applyBorder="1" applyAlignment="1">
      <alignment horizontal="center" vertical="center"/>
    </xf>
    <xf numFmtId="0" fontId="14" fillId="16" borderId="12" xfId="0" applyFont="1" applyFill="1" applyBorder="1" applyAlignment="1">
      <alignment horizontal="center" vertical="center"/>
    </xf>
    <xf numFmtId="0" fontId="14" fillId="17" borderId="11" xfId="0" applyFont="1" applyFill="1" applyBorder="1" applyAlignment="1">
      <alignment horizontal="center" vertical="center"/>
    </xf>
    <xf numFmtId="0" fontId="13" fillId="15" borderId="13" xfId="7" applyNumberFormat="1" applyFont="1" applyFill="1" applyBorder="1" applyAlignment="1" applyProtection="1">
      <alignment horizontal="center" vertical="center"/>
    </xf>
    <xf numFmtId="0" fontId="13" fillId="15" borderId="13" xfId="6" applyNumberFormat="1" applyFont="1" applyFill="1" applyBorder="1" applyAlignment="1" applyProtection="1">
      <alignment horizontal="center" vertical="center"/>
    </xf>
    <xf numFmtId="0" fontId="13" fillId="15" borderId="13" xfId="8" applyNumberFormat="1" applyFont="1" applyFill="1" applyBorder="1" applyAlignment="1" applyProtection="1">
      <alignment horizontal="center" vertical="center"/>
    </xf>
    <xf numFmtId="0" fontId="13" fillId="15" borderId="51" xfId="5" applyNumberFormat="1" applyFont="1" applyFill="1" applyBorder="1" applyAlignment="1" applyProtection="1">
      <alignment horizontal="center" vertical="center"/>
    </xf>
    <xf numFmtId="0" fontId="13" fillId="13" borderId="82" xfId="4" applyNumberFormat="1" applyFont="1" applyFill="1" applyBorder="1" applyAlignment="1" applyProtection="1">
      <alignment horizontal="center" vertical="center"/>
    </xf>
    <xf numFmtId="0" fontId="13" fillId="15" borderId="51" xfId="3" applyNumberFormat="1" applyFont="1" applyFill="1" applyBorder="1" applyAlignment="1" applyProtection="1">
      <alignment horizontal="center" vertical="center"/>
    </xf>
    <xf numFmtId="0" fontId="13" fillId="15" borderId="18" xfId="5" applyNumberFormat="1" applyFont="1" applyFill="1" applyBorder="1" applyAlignment="1" applyProtection="1">
      <alignment horizontal="center" vertical="center"/>
    </xf>
    <xf numFmtId="0" fontId="13" fillId="15" borderId="18" xfId="8" applyNumberFormat="1" applyFont="1" applyFill="1" applyBorder="1" applyAlignment="1" applyProtection="1">
      <alignment horizontal="center" vertical="center"/>
    </xf>
    <xf numFmtId="0" fontId="13" fillId="15" borderId="18" xfId="7" applyNumberFormat="1" applyFont="1" applyFill="1" applyBorder="1" applyAlignment="1" applyProtection="1">
      <alignment horizontal="center" vertical="center"/>
    </xf>
    <xf numFmtId="0" fontId="13" fillId="13" borderId="11" xfId="7" applyNumberFormat="1" applyFont="1" applyFill="1" applyBorder="1" applyAlignment="1" applyProtection="1">
      <alignment horizontal="center" vertical="center"/>
    </xf>
    <xf numFmtId="0" fontId="13" fillId="17" borderId="19" xfId="10" applyNumberFormat="1" applyFont="1" applyFill="1" applyBorder="1" applyAlignment="1" applyProtection="1">
      <alignment horizontal="center" vertical="center"/>
    </xf>
    <xf numFmtId="0" fontId="13" fillId="13" borderId="83" xfId="7" applyNumberFormat="1" applyFont="1" applyFill="1" applyBorder="1" applyAlignment="1" applyProtection="1">
      <alignment horizontal="center" vertical="center"/>
    </xf>
    <xf numFmtId="0" fontId="13" fillId="15" borderId="47" xfId="8" applyNumberFormat="1" applyFont="1" applyFill="1" applyBorder="1" applyAlignment="1" applyProtection="1">
      <alignment horizontal="center" vertical="center"/>
    </xf>
    <xf numFmtId="0" fontId="13" fillId="15" borderId="47" xfId="6" applyNumberFormat="1" applyFont="1" applyFill="1" applyBorder="1" applyAlignment="1" applyProtection="1">
      <alignment horizontal="center" vertical="center"/>
    </xf>
    <xf numFmtId="0" fontId="13" fillId="15" borderId="16" xfId="5" applyNumberFormat="1" applyFont="1" applyFill="1" applyBorder="1" applyAlignment="1" applyProtection="1">
      <alignment horizontal="center" vertical="center"/>
    </xf>
    <xf numFmtId="0" fontId="14" fillId="12" borderId="65" xfId="0" applyFont="1" applyFill="1" applyBorder="1" applyAlignment="1">
      <alignment horizontal="center" vertical="center"/>
    </xf>
    <xf numFmtId="0" fontId="13" fillId="13" borderId="0" xfId="7" applyNumberFormat="1" applyFont="1" applyFill="1" applyBorder="1" applyAlignment="1" applyProtection="1">
      <alignment horizontal="center" vertical="center"/>
    </xf>
    <xf numFmtId="0" fontId="13" fillId="13" borderId="0" xfId="4" applyNumberFormat="1" applyFont="1" applyFill="1" applyBorder="1" applyAlignment="1" applyProtection="1">
      <alignment horizontal="center" vertical="center"/>
    </xf>
    <xf numFmtId="0" fontId="13" fillId="14" borderId="0" xfId="6" applyNumberFormat="1" applyFont="1" applyFill="1" applyBorder="1" applyAlignment="1" applyProtection="1">
      <alignment horizontal="center" vertical="center"/>
    </xf>
    <xf numFmtId="0" fontId="13" fillId="14" borderId="0" xfId="3" applyNumberFormat="1" applyFont="1" applyFill="1" applyBorder="1" applyAlignment="1" applyProtection="1">
      <alignment horizontal="center" vertical="center"/>
    </xf>
    <xf numFmtId="0" fontId="13" fillId="15" borderId="0" xfId="8" applyNumberFormat="1" applyFont="1" applyFill="1" applyBorder="1" applyAlignment="1" applyProtection="1">
      <alignment horizontal="center" vertical="center"/>
    </xf>
    <xf numFmtId="0" fontId="13" fillId="15" borderId="0" xfId="6" applyNumberFormat="1" applyFont="1" applyFill="1" applyBorder="1" applyAlignment="1" applyProtection="1">
      <alignment horizontal="center" vertical="center"/>
    </xf>
    <xf numFmtId="0" fontId="13" fillId="15" borderId="0" xfId="5" applyNumberFormat="1" applyFont="1" applyFill="1" applyBorder="1" applyAlignment="1" applyProtection="1">
      <alignment horizontal="center" vertical="center"/>
    </xf>
    <xf numFmtId="0" fontId="14" fillId="16" borderId="13" xfId="0" applyFont="1" applyFill="1" applyBorder="1" applyAlignment="1">
      <alignment horizontal="center" vertical="center" wrapText="1"/>
    </xf>
    <xf numFmtId="0" fontId="14" fillId="17" borderId="27" xfId="0" applyFont="1" applyFill="1" applyBorder="1" applyAlignment="1">
      <alignment horizontal="left" vertical="center"/>
    </xf>
    <xf numFmtId="0" fontId="14" fillId="12" borderId="69" xfId="0" applyFont="1" applyFill="1" applyBorder="1" applyAlignment="1">
      <alignment horizontal="center" vertical="center"/>
    </xf>
    <xf numFmtId="0" fontId="14" fillId="12" borderId="69" xfId="0" quotePrefix="1" applyFont="1" applyFill="1" applyBorder="1" applyAlignment="1">
      <alignment horizontal="center" vertical="center"/>
    </xf>
    <xf numFmtId="0" fontId="13" fillId="12" borderId="40" xfId="0" applyFont="1" applyFill="1" applyBorder="1" applyAlignment="1">
      <alignment horizontal="center" vertical="center"/>
    </xf>
    <xf numFmtId="0" fontId="13" fillId="15" borderId="18" xfId="6" applyNumberFormat="1" applyFont="1" applyFill="1" applyBorder="1" applyAlignment="1" applyProtection="1">
      <alignment horizontal="center" vertical="center"/>
    </xf>
    <xf numFmtId="0" fontId="13" fillId="15" borderId="7" xfId="6" applyNumberFormat="1" applyFont="1" applyFill="1" applyBorder="1" applyAlignment="1" applyProtection="1">
      <alignment horizontal="center" vertical="center"/>
    </xf>
    <xf numFmtId="0" fontId="13" fillId="14" borderId="16" xfId="6" applyNumberFormat="1" applyFont="1" applyFill="1" applyBorder="1" applyAlignment="1" applyProtection="1">
      <alignment horizontal="center" vertical="center"/>
    </xf>
    <xf numFmtId="0" fontId="13" fillId="15" borderId="16" xfId="8" applyNumberFormat="1" applyFont="1" applyFill="1" applyBorder="1" applyAlignment="1" applyProtection="1">
      <alignment horizontal="center" vertical="center"/>
    </xf>
    <xf numFmtId="0" fontId="13" fillId="14" borderId="18" xfId="7" applyNumberFormat="1" applyFont="1" applyFill="1" applyBorder="1" applyAlignment="1" applyProtection="1">
      <alignment horizontal="center" vertical="center"/>
    </xf>
    <xf numFmtId="0" fontId="13" fillId="14" borderId="18" xfId="3" applyNumberFormat="1" applyFont="1" applyFill="1" applyBorder="1" applyAlignment="1" applyProtection="1">
      <alignment horizontal="center" vertical="center"/>
    </xf>
    <xf numFmtId="0" fontId="13" fillId="14" borderId="18" xfId="6" applyNumberFormat="1" applyFont="1" applyFill="1" applyBorder="1" applyAlignment="1" applyProtection="1">
      <alignment horizontal="center" vertical="center"/>
    </xf>
    <xf numFmtId="0" fontId="0" fillId="0" borderId="14" xfId="0" applyBorder="1"/>
    <xf numFmtId="0" fontId="13" fillId="14" borderId="13" xfId="6" applyNumberFormat="1" applyFont="1" applyFill="1" applyBorder="1" applyAlignment="1" applyProtection="1">
      <alignment horizontal="center" vertical="center"/>
    </xf>
    <xf numFmtId="0" fontId="13" fillId="15" borderId="16" xfId="6" applyNumberFormat="1" applyFont="1" applyFill="1" applyBorder="1" applyAlignment="1" applyProtection="1">
      <alignment horizontal="center" vertical="center"/>
    </xf>
    <xf numFmtId="0" fontId="13" fillId="15" borderId="7" xfId="3" applyNumberFormat="1" applyFont="1" applyFill="1" applyBorder="1" applyAlignment="1" applyProtection="1">
      <alignment horizontal="center" vertical="center"/>
    </xf>
    <xf numFmtId="2" fontId="13" fillId="21" borderId="12" xfId="2" applyNumberFormat="1" applyFont="1" applyFill="1" applyBorder="1" applyAlignment="1" applyProtection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4" fillId="12" borderId="16" xfId="0" applyFont="1" applyFill="1" applyBorder="1" applyAlignment="1">
      <alignment horizontal="center" vertical="center"/>
    </xf>
    <xf numFmtId="0" fontId="14" fillId="17" borderId="85" xfId="0" applyFont="1" applyFill="1" applyBorder="1" applyAlignment="1">
      <alignment horizontal="left" vertical="center"/>
    </xf>
    <xf numFmtId="0" fontId="14" fillId="17" borderId="65" xfId="12" applyNumberFormat="1" applyFont="1" applyFill="1" applyBorder="1" applyAlignment="1" applyProtection="1">
      <alignment horizontal="center" vertical="center"/>
    </xf>
    <xf numFmtId="0" fontId="14" fillId="17" borderId="31" xfId="0" applyFont="1" applyFill="1" applyBorder="1" applyAlignment="1">
      <alignment horizontal="left" vertical="center"/>
    </xf>
    <xf numFmtId="0" fontId="14" fillId="16" borderId="27" xfId="0" applyFont="1" applyFill="1" applyBorder="1" applyAlignment="1">
      <alignment horizontal="center" vertical="center" wrapText="1"/>
    </xf>
    <xf numFmtId="0" fontId="14" fillId="17" borderId="32" xfId="12" applyNumberFormat="1" applyFont="1" applyFill="1" applyBorder="1" applyAlignment="1" applyProtection="1">
      <alignment horizontal="center" vertical="center"/>
    </xf>
    <xf numFmtId="0" fontId="14" fillId="16" borderId="13" xfId="0" applyFont="1" applyFill="1" applyBorder="1" applyAlignment="1">
      <alignment horizontal="center" vertical="center"/>
    </xf>
    <xf numFmtId="0" fontId="13" fillId="16" borderId="13" xfId="6" applyNumberFormat="1" applyFont="1" applyFill="1" applyBorder="1" applyAlignment="1" applyProtection="1">
      <alignment horizontal="center" vertical="center"/>
    </xf>
    <xf numFmtId="0" fontId="14" fillId="16" borderId="16" xfId="0" applyFont="1" applyFill="1" applyBorder="1" applyAlignment="1">
      <alignment horizontal="center" vertical="center"/>
    </xf>
    <xf numFmtId="0" fontId="13" fillId="16" borderId="16" xfId="6" applyNumberFormat="1" applyFont="1" applyFill="1" applyBorder="1" applyAlignment="1" applyProtection="1">
      <alignment horizontal="center" vertical="center"/>
    </xf>
    <xf numFmtId="0" fontId="14" fillId="16" borderId="18" xfId="0" applyFont="1" applyFill="1" applyBorder="1" applyAlignment="1">
      <alignment horizontal="center" vertical="center"/>
    </xf>
    <xf numFmtId="0" fontId="13" fillId="16" borderId="9" xfId="6" applyNumberFormat="1" applyFont="1" applyFill="1" applyBorder="1" applyAlignment="1" applyProtection="1">
      <alignment horizontal="center" vertical="center"/>
    </xf>
    <xf numFmtId="0" fontId="13" fillId="16" borderId="7" xfId="7" applyNumberFormat="1" applyFont="1" applyFill="1" applyBorder="1" applyAlignment="1" applyProtection="1">
      <alignment horizontal="center" vertical="center"/>
    </xf>
    <xf numFmtId="0" fontId="13" fillId="16" borderId="10" xfId="3" applyNumberFormat="1" applyFont="1" applyFill="1" applyBorder="1" applyAlignment="1" applyProtection="1">
      <alignment horizontal="center" vertical="center"/>
    </xf>
    <xf numFmtId="0" fontId="14" fillId="16" borderId="3" xfId="6" applyNumberFormat="1" applyFont="1" applyFill="1" applyBorder="1" applyAlignment="1" applyProtection="1">
      <alignment horizontal="center" vertical="center"/>
    </xf>
    <xf numFmtId="0" fontId="14" fillId="16" borderId="4" xfId="7" applyNumberFormat="1" applyFont="1" applyFill="1" applyBorder="1" applyAlignment="1" applyProtection="1">
      <alignment horizontal="center" vertical="center"/>
    </xf>
    <xf numFmtId="0" fontId="14" fillId="16" borderId="4" xfId="3" applyNumberFormat="1" applyFont="1" applyFill="1" applyBorder="1" applyAlignment="1" applyProtection="1">
      <alignment horizontal="center" vertical="center"/>
    </xf>
    <xf numFmtId="0" fontId="14" fillId="16" borderId="4" xfId="6" applyNumberFormat="1" applyFont="1" applyFill="1" applyBorder="1" applyAlignment="1" applyProtection="1">
      <alignment horizontal="center" vertical="center"/>
    </xf>
    <xf numFmtId="0" fontId="14" fillId="16" borderId="5" xfId="3" applyNumberFormat="1" applyFont="1" applyFill="1" applyBorder="1" applyAlignment="1" applyProtection="1">
      <alignment horizontal="center" vertical="center"/>
    </xf>
    <xf numFmtId="0" fontId="13" fillId="13" borderId="0" xfId="6" applyNumberFormat="1" applyFont="1" applyFill="1" applyBorder="1" applyAlignment="1" applyProtection="1">
      <alignment horizontal="center" vertical="center"/>
    </xf>
    <xf numFmtId="0" fontId="13" fillId="16" borderId="0" xfId="6" applyNumberFormat="1" applyFont="1" applyFill="1" applyBorder="1" applyAlignment="1" applyProtection="1">
      <alignment horizontal="center" vertical="center"/>
    </xf>
    <xf numFmtId="0" fontId="13" fillId="16" borderId="0" xfId="3" applyNumberFormat="1" applyFont="1" applyFill="1" applyBorder="1" applyAlignment="1" applyProtection="1">
      <alignment horizontal="center" vertical="center"/>
    </xf>
    <xf numFmtId="0" fontId="14" fillId="17" borderId="27" xfId="12" applyNumberFormat="1" applyFont="1" applyFill="1" applyBorder="1" applyAlignment="1" applyProtection="1">
      <alignment horizontal="left" vertical="center"/>
    </xf>
    <xf numFmtId="0" fontId="14" fillId="17" borderId="69" xfId="12" applyNumberFormat="1" applyFont="1" applyFill="1" applyBorder="1" applyAlignment="1" applyProtection="1">
      <alignment horizontal="center" vertical="center"/>
    </xf>
    <xf numFmtId="0" fontId="13" fillId="15" borderId="18" xfId="0" applyFont="1" applyFill="1" applyBorder="1" applyAlignment="1">
      <alignment horizontal="center" vertical="center"/>
    </xf>
    <xf numFmtId="0" fontId="13" fillId="16" borderId="13" xfId="7" applyNumberFormat="1" applyFont="1" applyFill="1" applyBorder="1" applyAlignment="1" applyProtection="1">
      <alignment horizontal="center" vertical="center"/>
    </xf>
    <xf numFmtId="0" fontId="13" fillId="16" borderId="16" xfId="7" applyNumberFormat="1" applyFont="1" applyFill="1" applyBorder="1" applyAlignment="1" applyProtection="1">
      <alignment horizontal="center" vertical="center"/>
    </xf>
    <xf numFmtId="0" fontId="13" fillId="13" borderId="13" xfId="7" applyNumberFormat="1" applyFont="1" applyFill="1" applyBorder="1" applyAlignment="1" applyProtection="1">
      <alignment horizontal="center" vertical="center"/>
    </xf>
    <xf numFmtId="0" fontId="36" fillId="0" borderId="0" xfId="0" applyFont="1"/>
    <xf numFmtId="0" fontId="37" fillId="13" borderId="28" xfId="7" applyNumberFormat="1" applyFont="1" applyFill="1" applyBorder="1" applyAlignment="1" applyProtection="1">
      <alignment horizontal="center" vertical="center"/>
    </xf>
    <xf numFmtId="0" fontId="37" fillId="13" borderId="18" xfId="7" applyNumberFormat="1" applyFont="1" applyFill="1" applyBorder="1" applyAlignment="1" applyProtection="1">
      <alignment horizontal="center" vertical="center"/>
    </xf>
    <xf numFmtId="0" fontId="37" fillId="13" borderId="18" xfId="4" applyNumberFormat="1" applyFont="1" applyFill="1" applyBorder="1" applyAlignment="1" applyProtection="1">
      <alignment horizontal="center" vertical="center"/>
    </xf>
    <xf numFmtId="0" fontId="37" fillId="13" borderId="29" xfId="4" applyNumberFormat="1" applyFont="1" applyFill="1" applyBorder="1" applyAlignment="1" applyProtection="1">
      <alignment horizontal="center" vertical="center"/>
    </xf>
    <xf numFmtId="0" fontId="37" fillId="14" borderId="28" xfId="6" applyNumberFormat="1" applyFont="1" applyFill="1" applyBorder="1" applyAlignment="1" applyProtection="1">
      <alignment horizontal="center" vertical="center"/>
    </xf>
    <xf numFmtId="0" fontId="37" fillId="14" borderId="18" xfId="7" applyNumberFormat="1" applyFont="1" applyFill="1" applyBorder="1" applyAlignment="1" applyProtection="1">
      <alignment horizontal="center" vertical="center"/>
    </xf>
    <xf numFmtId="0" fontId="37" fillId="14" borderId="18" xfId="3" applyNumberFormat="1" applyFont="1" applyFill="1" applyBorder="1" applyAlignment="1" applyProtection="1">
      <alignment horizontal="center" vertical="center"/>
    </xf>
    <xf numFmtId="0" fontId="37" fillId="14" borderId="18" xfId="6" applyNumberFormat="1" applyFont="1" applyFill="1" applyBorder="1" applyAlignment="1" applyProtection="1">
      <alignment horizontal="center" vertical="center"/>
    </xf>
    <xf numFmtId="0" fontId="37" fillId="14" borderId="29" xfId="3" applyNumberFormat="1" applyFont="1" applyFill="1" applyBorder="1" applyAlignment="1" applyProtection="1">
      <alignment horizontal="center" vertical="center"/>
    </xf>
    <xf numFmtId="0" fontId="37" fillId="15" borderId="28" xfId="8" applyNumberFormat="1" applyFont="1" applyFill="1" applyBorder="1" applyAlignment="1" applyProtection="1">
      <alignment horizontal="center" vertical="center"/>
    </xf>
    <xf numFmtId="0" fontId="37" fillId="15" borderId="18" xfId="7" applyNumberFormat="1" applyFont="1" applyFill="1" applyBorder="1" applyAlignment="1" applyProtection="1">
      <alignment horizontal="center" vertical="center"/>
    </xf>
    <xf numFmtId="0" fontId="37" fillId="15" borderId="18" xfId="5" applyNumberFormat="1" applyFont="1" applyFill="1" applyBorder="1" applyAlignment="1" applyProtection="1">
      <alignment horizontal="center" vertical="center"/>
    </xf>
    <xf numFmtId="0" fontId="37" fillId="15" borderId="18" xfId="8" applyNumberFormat="1" applyFont="1" applyFill="1" applyBorder="1" applyAlignment="1" applyProtection="1">
      <alignment horizontal="center" vertical="center"/>
    </xf>
    <xf numFmtId="0" fontId="37" fillId="15" borderId="29" xfId="5" applyNumberFormat="1" applyFont="1" applyFill="1" applyBorder="1" applyAlignment="1" applyProtection="1">
      <alignment horizontal="center" vertical="center"/>
    </xf>
    <xf numFmtId="0" fontId="37" fillId="17" borderId="12" xfId="0" applyFont="1" applyFill="1" applyBorder="1" applyAlignment="1">
      <alignment horizontal="left" vertical="center"/>
    </xf>
    <xf numFmtId="0" fontId="37" fillId="12" borderId="12" xfId="0" applyFont="1" applyFill="1" applyBorder="1" applyAlignment="1">
      <alignment horizontal="center" vertical="center"/>
    </xf>
    <xf numFmtId="0" fontId="37" fillId="12" borderId="13" xfId="0" applyFont="1" applyFill="1" applyBorder="1" applyAlignment="1">
      <alignment horizontal="center" vertical="center"/>
    </xf>
    <xf numFmtId="0" fontId="35" fillId="13" borderId="41" xfId="7" applyNumberFormat="1" applyFont="1" applyFill="1" applyBorder="1" applyAlignment="1" applyProtection="1">
      <alignment horizontal="center" vertical="center"/>
    </xf>
    <xf numFmtId="0" fontId="35" fillId="13" borderId="42" xfId="7" applyNumberFormat="1" applyFont="1" applyFill="1" applyBorder="1" applyAlignment="1" applyProtection="1">
      <alignment horizontal="center" vertical="center"/>
    </xf>
    <xf numFmtId="0" fontId="35" fillId="13" borderId="42" xfId="4" applyNumberFormat="1" applyFont="1" applyFill="1" applyBorder="1" applyAlignment="1" applyProtection="1">
      <alignment horizontal="center" vertical="center"/>
    </xf>
    <xf numFmtId="0" fontId="35" fillId="13" borderId="43" xfId="4" applyNumberFormat="1" applyFont="1" applyFill="1" applyBorder="1" applyAlignment="1" applyProtection="1">
      <alignment horizontal="center" vertical="center"/>
    </xf>
    <xf numFmtId="0" fontId="35" fillId="14" borderId="41" xfId="6" applyNumberFormat="1" applyFont="1" applyFill="1" applyBorder="1" applyAlignment="1" applyProtection="1">
      <alignment horizontal="center" vertical="center"/>
    </xf>
    <xf numFmtId="0" fontId="35" fillId="14" borderId="42" xfId="7" applyNumberFormat="1" applyFont="1" applyFill="1" applyBorder="1" applyAlignment="1" applyProtection="1">
      <alignment horizontal="center" vertical="center"/>
    </xf>
    <xf numFmtId="0" fontId="35" fillId="14" borderId="42" xfId="3" applyNumberFormat="1" applyFont="1" applyFill="1" applyBorder="1" applyAlignment="1" applyProtection="1">
      <alignment horizontal="center" vertical="center"/>
    </xf>
    <xf numFmtId="0" fontId="35" fillId="14" borderId="42" xfId="6" applyNumberFormat="1" applyFont="1" applyFill="1" applyBorder="1" applyAlignment="1" applyProtection="1">
      <alignment horizontal="center" vertical="center"/>
    </xf>
    <xf numFmtId="0" fontId="35" fillId="14" borderId="43" xfId="3" applyNumberFormat="1" applyFont="1" applyFill="1" applyBorder="1" applyAlignment="1" applyProtection="1">
      <alignment horizontal="center" vertical="center"/>
    </xf>
    <xf numFmtId="0" fontId="35" fillId="15" borderId="41" xfId="8" applyNumberFormat="1" applyFont="1" applyFill="1" applyBorder="1" applyAlignment="1" applyProtection="1">
      <alignment horizontal="center" vertical="center"/>
    </xf>
    <xf numFmtId="0" fontId="35" fillId="15" borderId="42" xfId="7" applyNumberFormat="1" applyFont="1" applyFill="1" applyBorder="1" applyAlignment="1" applyProtection="1">
      <alignment horizontal="center" vertical="center"/>
    </xf>
    <xf numFmtId="0" fontId="35" fillId="15" borderId="42" xfId="5" applyNumberFormat="1" applyFont="1" applyFill="1" applyBorder="1" applyAlignment="1" applyProtection="1">
      <alignment horizontal="center" vertical="center"/>
    </xf>
    <xf numFmtId="0" fontId="35" fillId="15" borderId="42" xfId="8" applyNumberFormat="1" applyFont="1" applyFill="1" applyBorder="1" applyAlignment="1" applyProtection="1">
      <alignment horizontal="center" vertical="center"/>
    </xf>
    <xf numFmtId="0" fontId="35" fillId="15" borderId="43" xfId="5" applyNumberFormat="1" applyFont="1" applyFill="1" applyBorder="1" applyAlignment="1" applyProtection="1">
      <alignment horizontal="center" vertical="center"/>
    </xf>
    <xf numFmtId="0" fontId="35" fillId="12" borderId="16" xfId="0" applyFont="1" applyFill="1" applyBorder="1" applyAlignment="1">
      <alignment horizontal="center" vertical="center"/>
    </xf>
    <xf numFmtId="0" fontId="35" fillId="12" borderId="12" xfId="0" applyFont="1" applyFill="1" applyBorder="1" applyAlignment="1">
      <alignment horizontal="center" vertical="center"/>
    </xf>
    <xf numFmtId="0" fontId="37" fillId="17" borderId="7" xfId="0" applyFont="1" applyFill="1" applyBorder="1" applyAlignment="1">
      <alignment horizontal="left" vertical="center"/>
    </xf>
    <xf numFmtId="0" fontId="37" fillId="17" borderId="12" xfId="12" applyNumberFormat="1" applyFont="1" applyFill="1" applyBorder="1" applyAlignment="1" applyProtection="1">
      <alignment horizontal="center" vertical="center"/>
    </xf>
    <xf numFmtId="0" fontId="37" fillId="12" borderId="13" xfId="0" quotePrefix="1" applyFont="1" applyFill="1" applyBorder="1" applyAlignment="1">
      <alignment horizontal="center" vertical="center"/>
    </xf>
    <xf numFmtId="0" fontId="35" fillId="13" borderId="9" xfId="7" applyNumberFormat="1" applyFont="1" applyFill="1" applyBorder="1" applyAlignment="1" applyProtection="1">
      <alignment horizontal="center" vertical="center"/>
    </xf>
    <xf numFmtId="0" fontId="35" fillId="13" borderId="6" xfId="7" applyNumberFormat="1" applyFont="1" applyFill="1" applyBorder="1" applyAlignment="1" applyProtection="1">
      <alignment horizontal="center" vertical="center"/>
    </xf>
    <xf numFmtId="0" fontId="35" fillId="13" borderId="6" xfId="4" applyNumberFormat="1" applyFont="1" applyFill="1" applyBorder="1" applyAlignment="1" applyProtection="1">
      <alignment horizontal="center" vertical="center"/>
    </xf>
    <xf numFmtId="0" fontId="35" fillId="13" borderId="7" xfId="7" applyNumberFormat="1" applyFont="1" applyFill="1" applyBorder="1" applyAlignment="1" applyProtection="1">
      <alignment horizontal="center" vertical="center"/>
    </xf>
    <xf numFmtId="0" fontId="35" fillId="13" borderId="10" xfId="4" applyNumberFormat="1" applyFont="1" applyFill="1" applyBorder="1" applyAlignment="1" applyProtection="1">
      <alignment horizontal="center" vertical="center"/>
    </xf>
    <xf numFmtId="0" fontId="35" fillId="14" borderId="9" xfId="6" applyNumberFormat="1" applyFont="1" applyFill="1" applyBorder="1" applyAlignment="1" applyProtection="1">
      <alignment horizontal="center" vertical="center"/>
    </xf>
    <xf numFmtId="0" fontId="35" fillId="14" borderId="7" xfId="7" applyNumberFormat="1" applyFont="1" applyFill="1" applyBorder="1" applyAlignment="1" applyProtection="1">
      <alignment horizontal="center" vertical="center"/>
    </xf>
    <xf numFmtId="0" fontId="35" fillId="14" borderId="7" xfId="3" applyNumberFormat="1" applyFont="1" applyFill="1" applyBorder="1" applyAlignment="1" applyProtection="1">
      <alignment horizontal="center" vertical="center"/>
    </xf>
    <xf numFmtId="0" fontId="35" fillId="14" borderId="7" xfId="6" applyNumberFormat="1" applyFont="1" applyFill="1" applyBorder="1" applyAlignment="1" applyProtection="1">
      <alignment horizontal="center" vertical="center"/>
    </xf>
    <xf numFmtId="0" fontId="35" fillId="14" borderId="10" xfId="3" applyNumberFormat="1" applyFont="1" applyFill="1" applyBorder="1" applyAlignment="1" applyProtection="1">
      <alignment horizontal="center" vertical="center"/>
    </xf>
    <xf numFmtId="0" fontId="35" fillId="15" borderId="9" xfId="8" applyNumberFormat="1" applyFont="1" applyFill="1" applyBorder="1" applyAlignment="1" applyProtection="1">
      <alignment horizontal="center" vertical="center"/>
    </xf>
    <xf numFmtId="0" fontId="35" fillId="15" borderId="7" xfId="7" applyNumberFormat="1" applyFont="1" applyFill="1" applyBorder="1" applyAlignment="1" applyProtection="1">
      <alignment horizontal="center" vertical="center"/>
    </xf>
    <xf numFmtId="0" fontId="35" fillId="15" borderId="7" xfId="5" applyNumberFormat="1" applyFont="1" applyFill="1" applyBorder="1" applyAlignment="1" applyProtection="1">
      <alignment horizontal="center" vertical="center"/>
    </xf>
    <xf numFmtId="0" fontId="35" fillId="15" borderId="7" xfId="8" applyNumberFormat="1" applyFont="1" applyFill="1" applyBorder="1" applyAlignment="1" applyProtection="1">
      <alignment horizontal="center" vertical="center"/>
    </xf>
    <xf numFmtId="0" fontId="35" fillId="15" borderId="10" xfId="5" applyNumberFormat="1" applyFont="1" applyFill="1" applyBorder="1" applyAlignment="1" applyProtection="1">
      <alignment horizontal="center" vertical="center"/>
    </xf>
    <xf numFmtId="0" fontId="35" fillId="13" borderId="47" xfId="7" applyNumberFormat="1" applyFont="1" applyFill="1" applyBorder="1" applyAlignment="1" applyProtection="1">
      <alignment horizontal="center" vertical="center"/>
    </xf>
    <xf numFmtId="0" fontId="35" fillId="13" borderId="19" xfId="6" applyNumberFormat="1" applyFont="1" applyFill="1" applyBorder="1" applyAlignment="1" applyProtection="1">
      <alignment horizontal="center" vertical="center"/>
    </xf>
    <xf numFmtId="0" fontId="35" fillId="13" borderId="19" xfId="4" applyNumberFormat="1" applyFont="1" applyFill="1" applyBorder="1" applyAlignment="1" applyProtection="1">
      <alignment horizontal="center" vertical="center"/>
    </xf>
    <xf numFmtId="0" fontId="35" fillId="13" borderId="19" xfId="7" applyNumberFormat="1" applyFont="1" applyFill="1" applyBorder="1" applyAlignment="1" applyProtection="1">
      <alignment horizontal="center" vertical="center"/>
    </xf>
    <xf numFmtId="0" fontId="35" fillId="13" borderId="16" xfId="6" applyNumberFormat="1" applyFont="1" applyFill="1" applyBorder="1" applyAlignment="1" applyProtection="1">
      <alignment horizontal="center" vertical="center"/>
    </xf>
    <xf numFmtId="0" fontId="35" fillId="13" borderId="15" xfId="4" applyNumberFormat="1" applyFont="1" applyFill="1" applyBorder="1" applyAlignment="1" applyProtection="1">
      <alignment horizontal="center" vertical="center"/>
    </xf>
    <xf numFmtId="0" fontId="35" fillId="14" borderId="14" xfId="6" applyNumberFormat="1" applyFont="1" applyFill="1" applyBorder="1" applyAlignment="1" applyProtection="1">
      <alignment horizontal="center" vertical="center"/>
    </xf>
    <xf numFmtId="0" fontId="35" fillId="14" borderId="12" xfId="6" applyNumberFormat="1" applyFont="1" applyFill="1" applyBorder="1" applyAlignment="1" applyProtection="1">
      <alignment horizontal="center" vertical="center"/>
    </xf>
    <xf numFmtId="0" fontId="35" fillId="14" borderId="12" xfId="3" applyNumberFormat="1" applyFont="1" applyFill="1" applyBorder="1" applyAlignment="1" applyProtection="1">
      <alignment horizontal="center" vertical="center"/>
    </xf>
    <xf numFmtId="0" fontId="35" fillId="14" borderId="15" xfId="3" applyNumberFormat="1" applyFont="1" applyFill="1" applyBorder="1" applyAlignment="1" applyProtection="1">
      <alignment horizontal="center" vertical="center"/>
    </xf>
    <xf numFmtId="0" fontId="35" fillId="15" borderId="14" xfId="8" applyNumberFormat="1" applyFont="1" applyFill="1" applyBorder="1" applyAlignment="1" applyProtection="1">
      <alignment horizontal="center" vertical="center"/>
    </xf>
    <xf numFmtId="0" fontId="35" fillId="15" borderId="12" xfId="8" applyNumberFormat="1" applyFont="1" applyFill="1" applyBorder="1" applyAlignment="1" applyProtection="1">
      <alignment horizontal="center" vertical="center"/>
    </xf>
    <xf numFmtId="0" fontId="35" fillId="15" borderId="18" xfId="5" applyNumberFormat="1" applyFont="1" applyFill="1" applyBorder="1" applyAlignment="1" applyProtection="1">
      <alignment horizontal="center" vertical="center"/>
    </xf>
    <xf numFmtId="0" fontId="35" fillId="15" borderId="18" xfId="8" applyNumberFormat="1" applyFont="1" applyFill="1" applyBorder="1" applyAlignment="1" applyProtection="1">
      <alignment horizontal="center" vertical="center"/>
    </xf>
    <xf numFmtId="0" fontId="35" fillId="15" borderId="15" xfId="5" applyNumberFormat="1" applyFont="1" applyFill="1" applyBorder="1" applyAlignment="1" applyProtection="1">
      <alignment horizontal="center" vertical="center"/>
    </xf>
    <xf numFmtId="0" fontId="35" fillId="13" borderId="16" xfId="7" applyNumberFormat="1" applyFont="1" applyFill="1" applyBorder="1" applyAlignment="1" applyProtection="1">
      <alignment horizontal="center" vertical="center"/>
    </xf>
    <xf numFmtId="0" fontId="35" fillId="14" borderId="12" xfId="7" applyNumberFormat="1" applyFont="1" applyFill="1" applyBorder="1" applyAlignment="1" applyProtection="1">
      <alignment horizontal="center" vertical="center"/>
    </xf>
    <xf numFmtId="0" fontId="35" fillId="14" borderId="18" xfId="3" applyNumberFormat="1" applyFont="1" applyFill="1" applyBorder="1" applyAlignment="1" applyProtection="1">
      <alignment horizontal="center" vertical="center"/>
    </xf>
    <xf numFmtId="0" fontId="35" fillId="14" borderId="18" xfId="6" applyNumberFormat="1" applyFont="1" applyFill="1" applyBorder="1" applyAlignment="1" applyProtection="1">
      <alignment horizontal="center" vertical="center"/>
    </xf>
    <xf numFmtId="0" fontId="35" fillId="14" borderId="18" xfId="7" applyNumberFormat="1" applyFont="1" applyFill="1" applyBorder="1" applyAlignment="1" applyProtection="1">
      <alignment horizontal="center" vertical="center"/>
    </xf>
    <xf numFmtId="0" fontId="35" fillId="15" borderId="13" xfId="7" applyNumberFormat="1" applyFont="1" applyFill="1" applyBorder="1" applyAlignment="1" applyProtection="1">
      <alignment horizontal="center" vertical="center"/>
    </xf>
    <xf numFmtId="0" fontId="35" fillId="15" borderId="19" xfId="5" applyNumberFormat="1" applyFont="1" applyFill="1" applyBorder="1" applyAlignment="1" applyProtection="1">
      <alignment horizontal="center" vertical="center"/>
    </xf>
    <xf numFmtId="0" fontId="35" fillId="15" borderId="19" xfId="8" applyNumberFormat="1" applyFont="1" applyFill="1" applyBorder="1" applyAlignment="1" applyProtection="1">
      <alignment horizontal="center" vertical="center"/>
    </xf>
    <xf numFmtId="0" fontId="35" fillId="15" borderId="19" xfId="7" applyNumberFormat="1" applyFont="1" applyFill="1" applyBorder="1" applyAlignment="1" applyProtection="1">
      <alignment horizontal="center" vertical="center"/>
    </xf>
    <xf numFmtId="0" fontId="35" fillId="15" borderId="51" xfId="5" applyNumberFormat="1" applyFont="1" applyFill="1" applyBorder="1" applyAlignment="1" applyProtection="1">
      <alignment horizontal="center" vertical="center"/>
    </xf>
    <xf numFmtId="0" fontId="35" fillId="15" borderId="12" xfId="0" applyFont="1" applyFill="1" applyBorder="1" applyAlignment="1">
      <alignment horizontal="center" vertical="center"/>
    </xf>
    <xf numFmtId="0" fontId="35" fillId="13" borderId="47" xfId="0" applyFont="1" applyFill="1" applyBorder="1" applyAlignment="1">
      <alignment horizontal="center" vertical="center"/>
    </xf>
    <xf numFmtId="0" fontId="35" fillId="13" borderId="19" xfId="0" applyFont="1" applyFill="1" applyBorder="1" applyAlignment="1">
      <alignment horizontal="center" vertical="center"/>
    </xf>
    <xf numFmtId="0" fontId="35" fillId="13" borderId="16" xfId="0" applyFont="1" applyFill="1" applyBorder="1" applyAlignment="1">
      <alignment horizontal="center" vertical="center"/>
    </xf>
    <xf numFmtId="0" fontId="35" fillId="13" borderId="15" xfId="0" applyFont="1" applyFill="1" applyBorder="1" applyAlignment="1">
      <alignment horizontal="center" vertical="center"/>
    </xf>
    <xf numFmtId="0" fontId="35" fillId="14" borderId="13" xfId="6" applyNumberFormat="1" applyFont="1" applyFill="1" applyBorder="1" applyAlignment="1" applyProtection="1">
      <alignment horizontal="center" vertical="center"/>
    </xf>
    <xf numFmtId="0" fontId="35" fillId="14" borderId="19" xfId="3" applyNumberFormat="1" applyFont="1" applyFill="1" applyBorder="1" applyAlignment="1" applyProtection="1">
      <alignment horizontal="center" vertical="center"/>
    </xf>
    <xf numFmtId="0" fontId="35" fillId="14" borderId="19" xfId="6" applyNumberFormat="1" applyFont="1" applyFill="1" applyBorder="1" applyAlignment="1" applyProtection="1">
      <alignment horizontal="center" vertical="center"/>
    </xf>
    <xf numFmtId="0" fontId="35" fillId="14" borderId="51" xfId="3" applyNumberFormat="1" applyFont="1" applyFill="1" applyBorder="1" applyAlignment="1" applyProtection="1">
      <alignment horizontal="center" vertical="center"/>
    </xf>
    <xf numFmtId="0" fontId="35" fillId="15" borderId="13" xfId="6" applyNumberFormat="1" applyFont="1" applyFill="1" applyBorder="1" applyAlignment="1" applyProtection="1">
      <alignment horizontal="center" vertical="center"/>
    </xf>
    <xf numFmtId="0" fontId="35" fillId="15" borderId="19" xfId="6" applyNumberFormat="1" applyFont="1" applyFill="1" applyBorder="1" applyAlignment="1" applyProtection="1">
      <alignment horizontal="center" vertical="center"/>
    </xf>
    <xf numFmtId="0" fontId="35" fillId="13" borderId="14" xfId="7" applyNumberFormat="1" applyFont="1" applyFill="1" applyBorder="1" applyAlignment="1" applyProtection="1">
      <alignment horizontal="center" vertical="center"/>
    </xf>
    <xf numFmtId="0" fontId="35" fillId="13" borderId="13" xfId="7" applyNumberFormat="1" applyFont="1" applyFill="1" applyBorder="1" applyAlignment="1" applyProtection="1">
      <alignment horizontal="center" vertical="center"/>
    </xf>
    <xf numFmtId="0" fontId="35" fillId="13" borderId="51" xfId="4" applyNumberFormat="1" applyFont="1" applyFill="1" applyBorder="1" applyAlignment="1" applyProtection="1">
      <alignment horizontal="center" vertical="center"/>
    </xf>
    <xf numFmtId="0" fontId="35" fillId="15" borderId="13" xfId="8" applyNumberFormat="1" applyFont="1" applyFill="1" applyBorder="1" applyAlignment="1" applyProtection="1">
      <alignment horizontal="center" vertical="center"/>
    </xf>
    <xf numFmtId="0" fontId="37" fillId="17" borderId="13" xfId="12" applyNumberFormat="1" applyFont="1" applyFill="1" applyBorder="1" applyAlignment="1" applyProtection="1">
      <alignment horizontal="center" vertical="center"/>
    </xf>
    <xf numFmtId="0" fontId="35" fillId="14" borderId="82" xfId="3" applyNumberFormat="1" applyFont="1" applyFill="1" applyBorder="1" applyAlignment="1" applyProtection="1">
      <alignment horizontal="center" vertical="center"/>
    </xf>
    <xf numFmtId="0" fontId="35" fillId="13" borderId="7" xfId="4" applyNumberFormat="1" applyFont="1" applyFill="1" applyBorder="1" applyAlignment="1" applyProtection="1">
      <alignment horizontal="center" vertical="center"/>
    </xf>
    <xf numFmtId="0" fontId="35" fillId="13" borderId="12" xfId="7" applyNumberFormat="1" applyFont="1" applyFill="1" applyBorder="1" applyAlignment="1" applyProtection="1">
      <alignment horizontal="center" vertical="center"/>
    </xf>
    <xf numFmtId="0" fontId="35" fillId="13" borderId="12" xfId="4" applyNumberFormat="1" applyFont="1" applyFill="1" applyBorder="1" applyAlignment="1" applyProtection="1">
      <alignment horizontal="center" vertical="center"/>
    </xf>
    <xf numFmtId="0" fontId="35" fillId="13" borderId="12" xfId="6" applyNumberFormat="1" applyFont="1" applyFill="1" applyBorder="1" applyAlignment="1" applyProtection="1">
      <alignment horizontal="center" vertical="center"/>
    </xf>
    <xf numFmtId="0" fontId="35" fillId="15" borderId="12" xfId="6" applyNumberFormat="1" applyFont="1" applyFill="1" applyBorder="1" applyAlignment="1" applyProtection="1">
      <alignment horizontal="center" vertical="center"/>
    </xf>
    <xf numFmtId="0" fontId="35" fillId="15" borderId="12" xfId="5" applyNumberFormat="1" applyFont="1" applyFill="1" applyBorder="1" applyAlignment="1" applyProtection="1">
      <alignment horizontal="center" vertical="center"/>
    </xf>
    <xf numFmtId="0" fontId="35" fillId="13" borderId="18" xfId="7" applyNumberFormat="1" applyFont="1" applyFill="1" applyBorder="1" applyAlignment="1" applyProtection="1">
      <alignment horizontal="center" vertical="center"/>
    </xf>
    <xf numFmtId="0" fontId="36" fillId="0" borderId="39" xfId="0" applyFont="1" applyBorder="1"/>
    <xf numFmtId="0" fontId="36" fillId="0" borderId="19" xfId="0" applyFont="1" applyBorder="1"/>
    <xf numFmtId="0" fontId="36" fillId="0" borderId="0" xfId="0" applyFont="1" applyBorder="1"/>
    <xf numFmtId="0" fontId="35" fillId="13" borderId="36" xfId="7" applyNumberFormat="1" applyFont="1" applyFill="1" applyBorder="1" applyAlignment="1" applyProtection="1">
      <alignment horizontal="center" vertical="center"/>
    </xf>
    <xf numFmtId="0" fontId="35" fillId="13" borderId="7" xfId="6" applyNumberFormat="1" applyFont="1" applyFill="1" applyBorder="1" applyAlignment="1" applyProtection="1">
      <alignment horizontal="center" vertical="center"/>
    </xf>
    <xf numFmtId="0" fontId="37" fillId="17" borderId="12" xfId="12" applyNumberFormat="1" applyFont="1" applyFill="1" applyBorder="1" applyAlignment="1" applyProtection="1">
      <alignment horizontal="left" vertical="center"/>
    </xf>
    <xf numFmtId="0" fontId="35" fillId="13" borderId="18" xfId="6" applyNumberFormat="1" applyFont="1" applyFill="1" applyBorder="1" applyAlignment="1" applyProtection="1">
      <alignment horizontal="center" vertical="center"/>
    </xf>
    <xf numFmtId="0" fontId="35" fillId="13" borderId="36" xfId="6" applyNumberFormat="1" applyFont="1" applyFill="1" applyBorder="1" applyAlignment="1" applyProtection="1">
      <alignment horizontal="center" vertical="center"/>
    </xf>
    <xf numFmtId="0" fontId="35" fillId="13" borderId="15" xfId="3" applyNumberFormat="1" applyFont="1" applyFill="1" applyBorder="1" applyAlignment="1" applyProtection="1">
      <alignment horizontal="center" vertical="center"/>
    </xf>
    <xf numFmtId="0" fontId="37" fillId="14" borderId="14" xfId="0" applyFont="1" applyFill="1" applyBorder="1" applyAlignment="1">
      <alignment horizontal="center" vertical="center"/>
    </xf>
    <xf numFmtId="0" fontId="37" fillId="14" borderId="12" xfId="0" applyFont="1" applyFill="1" applyBorder="1" applyAlignment="1">
      <alignment horizontal="center" vertical="center"/>
    </xf>
    <xf numFmtId="0" fontId="37" fillId="14" borderId="15" xfId="0" applyFont="1" applyFill="1" applyBorder="1" applyAlignment="1">
      <alignment horizontal="center" vertical="center"/>
    </xf>
    <xf numFmtId="0" fontId="35" fillId="13" borderId="3" xfId="7" applyNumberFormat="1" applyFont="1" applyFill="1" applyBorder="1" applyAlignment="1" applyProtection="1">
      <alignment horizontal="center" vertical="center"/>
    </xf>
    <xf numFmtId="0" fontId="35" fillId="13" borderId="21" xfId="7" applyNumberFormat="1" applyFont="1" applyFill="1" applyBorder="1" applyAlignment="1" applyProtection="1">
      <alignment horizontal="center" vertical="center"/>
    </xf>
    <xf numFmtId="0" fontId="35" fillId="13" borderId="4" xfId="4" applyNumberFormat="1" applyFont="1" applyFill="1" applyBorder="1" applyAlignment="1" applyProtection="1">
      <alignment horizontal="center" vertical="center"/>
    </xf>
    <xf numFmtId="0" fontId="35" fillId="13" borderId="4" xfId="7" applyNumberFormat="1" applyFont="1" applyFill="1" applyBorder="1" applyAlignment="1" applyProtection="1">
      <alignment horizontal="center" vertical="center"/>
    </xf>
    <xf numFmtId="0" fontId="35" fillId="13" borderId="5" xfId="4" applyNumberFormat="1" applyFont="1" applyFill="1" applyBorder="1" applyAlignment="1" applyProtection="1">
      <alignment horizontal="center" vertical="center"/>
    </xf>
    <xf numFmtId="0" fontId="35" fillId="14" borderId="3" xfId="6" applyNumberFormat="1" applyFont="1" applyFill="1" applyBorder="1" applyAlignment="1" applyProtection="1">
      <alignment horizontal="center" vertical="center"/>
    </xf>
    <xf numFmtId="0" fontId="35" fillId="14" borderId="4" xfId="6" applyNumberFormat="1" applyFont="1" applyFill="1" applyBorder="1" applyAlignment="1" applyProtection="1">
      <alignment horizontal="center" vertical="center"/>
    </xf>
    <xf numFmtId="0" fontId="35" fillId="14" borderId="4" xfId="3" applyNumberFormat="1" applyFont="1" applyFill="1" applyBorder="1" applyAlignment="1" applyProtection="1">
      <alignment horizontal="center" vertical="center"/>
    </xf>
    <xf numFmtId="0" fontId="35" fillId="14" borderId="5" xfId="3" applyNumberFormat="1" applyFont="1" applyFill="1" applyBorder="1" applyAlignment="1" applyProtection="1">
      <alignment horizontal="center" vertical="center"/>
    </xf>
    <xf numFmtId="0" fontId="35" fillId="15" borderId="3" xfId="8" applyNumberFormat="1" applyFont="1" applyFill="1" applyBorder="1" applyAlignment="1" applyProtection="1">
      <alignment horizontal="center" vertical="center"/>
    </xf>
    <xf numFmtId="0" fontId="35" fillId="15" borderId="4" xfId="6" applyNumberFormat="1" applyFont="1" applyFill="1" applyBorder="1" applyAlignment="1" applyProtection="1">
      <alignment horizontal="center" vertical="center"/>
    </xf>
    <xf numFmtId="0" fontId="35" fillId="15" borderId="4" xfId="5" applyNumberFormat="1" applyFont="1" applyFill="1" applyBorder="1" applyAlignment="1" applyProtection="1">
      <alignment horizontal="center" vertical="center"/>
    </xf>
    <xf numFmtId="0" fontId="35" fillId="15" borderId="4" xfId="8" applyNumberFormat="1" applyFont="1" applyFill="1" applyBorder="1" applyAlignment="1" applyProtection="1">
      <alignment horizontal="center" vertical="center"/>
    </xf>
    <xf numFmtId="0" fontId="35" fillId="15" borderId="5" xfId="5" applyNumberFormat="1" applyFont="1" applyFill="1" applyBorder="1" applyAlignment="1" applyProtection="1">
      <alignment horizontal="center" vertical="center"/>
    </xf>
    <xf numFmtId="0" fontId="35" fillId="12" borderId="40" xfId="0" applyFont="1" applyFill="1" applyBorder="1" applyAlignment="1">
      <alignment horizontal="center" vertical="center"/>
    </xf>
    <xf numFmtId="0" fontId="35" fillId="12" borderId="18" xfId="0" applyFont="1" applyFill="1" applyBorder="1" applyAlignment="1">
      <alignment horizontal="center" vertical="center"/>
    </xf>
    <xf numFmtId="0" fontId="37" fillId="17" borderId="27" xfId="0" applyFont="1" applyFill="1" applyBorder="1" applyAlignment="1">
      <alignment horizontal="left" vertical="center"/>
    </xf>
    <xf numFmtId="0" fontId="37" fillId="12" borderId="69" xfId="0" applyFont="1" applyFill="1" applyBorder="1" applyAlignment="1">
      <alignment horizontal="center" vertical="center"/>
    </xf>
    <xf numFmtId="0" fontId="37" fillId="12" borderId="69" xfId="0" quotePrefix="1" applyFont="1" applyFill="1" applyBorder="1" applyAlignment="1">
      <alignment horizontal="center" vertical="center"/>
    </xf>
    <xf numFmtId="0" fontId="35" fillId="13" borderId="0" xfId="7" applyNumberFormat="1" applyFont="1" applyFill="1" applyBorder="1" applyAlignment="1" applyProtection="1">
      <alignment horizontal="center" vertical="center"/>
    </xf>
    <xf numFmtId="0" fontId="35" fillId="13" borderId="0" xfId="4" applyNumberFormat="1" applyFont="1" applyFill="1" applyBorder="1" applyAlignment="1" applyProtection="1">
      <alignment horizontal="center" vertical="center"/>
    </xf>
    <xf numFmtId="0" fontId="35" fillId="14" borderId="0" xfId="6" applyNumberFormat="1" applyFont="1" applyFill="1" applyBorder="1" applyAlignment="1" applyProtection="1">
      <alignment horizontal="center" vertical="center"/>
    </xf>
    <xf numFmtId="0" fontId="35" fillId="14" borderId="0" xfId="3" applyNumberFormat="1" applyFont="1" applyFill="1" applyBorder="1" applyAlignment="1" applyProtection="1">
      <alignment horizontal="center" vertical="center"/>
    </xf>
    <xf numFmtId="0" fontId="35" fillId="15" borderId="0" xfId="8" applyNumberFormat="1" applyFont="1" applyFill="1" applyBorder="1" applyAlignment="1" applyProtection="1">
      <alignment horizontal="center" vertical="center"/>
    </xf>
    <xf numFmtId="0" fontId="35" fillId="15" borderId="0" xfId="6" applyNumberFormat="1" applyFont="1" applyFill="1" applyBorder="1" applyAlignment="1" applyProtection="1">
      <alignment horizontal="center" vertical="center"/>
    </xf>
    <xf numFmtId="0" fontId="35" fillId="15" borderId="0" xfId="5" applyNumberFormat="1" applyFont="1" applyFill="1" applyBorder="1" applyAlignment="1" applyProtection="1">
      <alignment horizontal="center" vertical="center"/>
    </xf>
    <xf numFmtId="0" fontId="35" fillId="12" borderId="19" xfId="0" applyFont="1" applyFill="1" applyBorder="1" applyAlignment="1">
      <alignment horizontal="center" vertical="center"/>
    </xf>
    <xf numFmtId="0" fontId="37" fillId="16" borderId="13" xfId="0" applyFont="1" applyFill="1" applyBorder="1" applyAlignment="1">
      <alignment horizontal="center" vertical="center" wrapText="1"/>
    </xf>
    <xf numFmtId="0" fontId="37" fillId="16" borderId="17" xfId="0" applyFont="1" applyFill="1" applyBorder="1" applyAlignment="1">
      <alignment vertical="center" wrapText="1"/>
    </xf>
    <xf numFmtId="0" fontId="35" fillId="13" borderId="54" xfId="7" applyNumberFormat="1" applyFont="1" applyFill="1" applyBorder="1" applyAlignment="1" applyProtection="1">
      <alignment horizontal="center" vertical="center"/>
    </xf>
    <xf numFmtId="0" fontId="35" fillId="13" borderId="55" xfId="7" applyNumberFormat="1" applyFont="1" applyFill="1" applyBorder="1" applyAlignment="1" applyProtection="1">
      <alignment horizontal="center" vertical="center"/>
    </xf>
    <xf numFmtId="0" fontId="35" fillId="13" borderId="55" xfId="4" applyNumberFormat="1" applyFont="1" applyFill="1" applyBorder="1" applyAlignment="1" applyProtection="1">
      <alignment horizontal="center" vertical="center"/>
    </xf>
    <xf numFmtId="0" fontId="35" fillId="13" borderId="56" xfId="4" applyNumberFormat="1" applyFont="1" applyFill="1" applyBorder="1" applyAlignment="1" applyProtection="1">
      <alignment horizontal="center" vertical="center"/>
    </xf>
    <xf numFmtId="0" fontId="37" fillId="16" borderId="6" xfId="0" applyFont="1" applyFill="1" applyBorder="1" applyAlignment="1">
      <alignment vertical="center" wrapText="1"/>
    </xf>
    <xf numFmtId="0" fontId="35" fillId="13" borderId="57" xfId="7" applyNumberFormat="1" applyFont="1" applyFill="1" applyBorder="1" applyAlignment="1" applyProtection="1">
      <alignment horizontal="center" vertical="center"/>
    </xf>
    <xf numFmtId="0" fontId="35" fillId="13" borderId="58" xfId="4" applyNumberFormat="1" applyFont="1" applyFill="1" applyBorder="1" applyAlignment="1" applyProtection="1">
      <alignment horizontal="center" vertical="center"/>
    </xf>
    <xf numFmtId="0" fontId="35" fillId="13" borderId="57" xfId="0" applyFont="1" applyFill="1" applyBorder="1" applyAlignment="1">
      <alignment horizontal="center" vertical="center"/>
    </xf>
    <xf numFmtId="0" fontId="37" fillId="13" borderId="19" xfId="0" applyFont="1" applyFill="1" applyBorder="1" applyAlignment="1">
      <alignment horizontal="center" vertical="center"/>
    </xf>
    <xf numFmtId="0" fontId="35" fillId="13" borderId="58" xfId="0" applyFont="1" applyFill="1" applyBorder="1" applyAlignment="1">
      <alignment horizontal="center" vertical="center"/>
    </xf>
    <xf numFmtId="0" fontId="37" fillId="17" borderId="18" xfId="0" applyFont="1" applyFill="1" applyBorder="1" applyAlignment="1">
      <alignment horizontal="left" vertical="center"/>
    </xf>
    <xf numFmtId="0" fontId="37" fillId="16" borderId="0" xfId="0" applyFont="1" applyFill="1" applyBorder="1" applyAlignment="1">
      <alignment vertical="center" wrapText="1"/>
    </xf>
    <xf numFmtId="0" fontId="37" fillId="17" borderId="19" xfId="0" applyFont="1" applyFill="1" applyBorder="1" applyAlignment="1">
      <alignment horizontal="left" vertical="center"/>
    </xf>
    <xf numFmtId="0" fontId="37" fillId="17" borderId="16" xfId="12" applyNumberFormat="1" applyFont="1" applyFill="1" applyBorder="1" applyAlignment="1" applyProtection="1">
      <alignment horizontal="center" vertical="center"/>
    </xf>
    <xf numFmtId="0" fontId="37" fillId="12" borderId="0" xfId="0" applyFont="1" applyFill="1" applyBorder="1" applyAlignment="1">
      <alignment horizontal="left" vertical="center"/>
    </xf>
    <xf numFmtId="0" fontId="37" fillId="16" borderId="21" xfId="0" applyFont="1" applyFill="1" applyBorder="1" applyAlignment="1">
      <alignment vertical="center" wrapText="1"/>
    </xf>
    <xf numFmtId="0" fontId="37" fillId="17" borderId="4" xfId="0" applyFont="1" applyFill="1" applyBorder="1" applyAlignment="1">
      <alignment horizontal="left" vertical="center"/>
    </xf>
    <xf numFmtId="0" fontId="37" fillId="17" borderId="4" xfId="12" applyNumberFormat="1" applyFont="1" applyFill="1" applyBorder="1" applyAlignment="1" applyProtection="1">
      <alignment horizontal="center" vertical="center"/>
    </xf>
    <xf numFmtId="0" fontId="37" fillId="12" borderId="27" xfId="0" applyFont="1" applyFill="1" applyBorder="1" applyAlignment="1">
      <alignment horizontal="center" vertical="center"/>
    </xf>
    <xf numFmtId="0" fontId="35" fillId="12" borderId="33" xfId="0" applyFont="1" applyFill="1" applyBorder="1" applyAlignment="1">
      <alignment horizontal="center" vertical="center"/>
    </xf>
    <xf numFmtId="0" fontId="37" fillId="17" borderId="0" xfId="0" applyFont="1" applyFill="1" applyBorder="1" applyAlignment="1">
      <alignment horizontal="left" vertical="center"/>
    </xf>
    <xf numFmtId="0" fontId="37" fillId="17" borderId="0" xfId="12" applyNumberFormat="1" applyFont="1" applyFill="1" applyBorder="1" applyAlignment="1" applyProtection="1">
      <alignment horizontal="center" vertical="center"/>
    </xf>
    <xf numFmtId="0" fontId="35" fillId="12" borderId="20" xfId="0" applyFont="1" applyFill="1" applyBorder="1" applyAlignment="1">
      <alignment horizontal="center" vertical="center"/>
    </xf>
    <xf numFmtId="0" fontId="35" fillId="13" borderId="21" xfId="4" applyNumberFormat="1" applyFont="1" applyFill="1" applyBorder="1" applyAlignment="1" applyProtection="1">
      <alignment horizontal="center" vertical="center"/>
    </xf>
    <xf numFmtId="0" fontId="35" fillId="14" borderId="22" xfId="6" applyNumberFormat="1" applyFont="1" applyFill="1" applyBorder="1" applyAlignment="1" applyProtection="1">
      <alignment horizontal="center" vertical="center"/>
    </xf>
    <xf numFmtId="0" fontId="35" fillId="14" borderId="23" xfId="6" applyNumberFormat="1" applyFont="1" applyFill="1" applyBorder="1" applyAlignment="1" applyProtection="1">
      <alignment horizontal="center" vertical="center"/>
    </xf>
    <xf numFmtId="0" fontId="35" fillId="14" borderId="24" xfId="6" applyNumberFormat="1" applyFont="1" applyFill="1" applyBorder="1" applyAlignment="1" applyProtection="1">
      <alignment horizontal="center" vertical="center"/>
    </xf>
    <xf numFmtId="0" fontId="35" fillId="12" borderId="25" xfId="0" applyFont="1" applyFill="1" applyBorder="1" applyAlignment="1">
      <alignment horizontal="center" vertical="center"/>
    </xf>
    <xf numFmtId="0" fontId="35" fillId="12" borderId="26" xfId="0" applyFont="1" applyFill="1" applyBorder="1" applyAlignment="1">
      <alignment horizontal="center" vertical="center"/>
    </xf>
    <xf numFmtId="0" fontId="37" fillId="12" borderId="0" xfId="0" applyFont="1" applyFill="1" applyBorder="1" applyAlignment="1">
      <alignment horizontal="center" vertical="center"/>
    </xf>
    <xf numFmtId="0" fontId="35" fillId="17" borderId="7" xfId="10" applyNumberFormat="1" applyFont="1" applyFill="1" applyBorder="1" applyAlignment="1" applyProtection="1">
      <alignment horizontal="center" vertical="center"/>
    </xf>
    <xf numFmtId="1" fontId="35" fillId="14" borderId="7" xfId="3" applyNumberFormat="1" applyFont="1" applyFill="1" applyBorder="1" applyAlignment="1" applyProtection="1">
      <alignment horizontal="center" vertical="center"/>
    </xf>
    <xf numFmtId="1" fontId="35" fillId="21" borderId="7" xfId="2" applyNumberFormat="1" applyFont="1" applyFill="1" applyBorder="1" applyAlignment="1" applyProtection="1">
      <alignment horizontal="center" vertical="center"/>
    </xf>
    <xf numFmtId="0" fontId="35" fillId="19" borderId="12" xfId="9" applyNumberFormat="1" applyFont="1" applyFill="1" applyBorder="1" applyAlignment="1" applyProtection="1">
      <alignment horizontal="center" vertical="center"/>
    </xf>
    <xf numFmtId="164" fontId="35" fillId="21" borderId="12" xfId="2" applyNumberFormat="1" applyFont="1" applyFill="1" applyBorder="1" applyAlignment="1" applyProtection="1">
      <alignment horizontal="center" vertical="center"/>
    </xf>
    <xf numFmtId="0" fontId="37" fillId="12" borderId="0" xfId="0" applyFont="1" applyFill="1" applyBorder="1" applyAlignment="1"/>
    <xf numFmtId="0" fontId="35" fillId="20" borderId="12" xfId="12" applyNumberFormat="1" applyFont="1" applyFill="1" applyBorder="1" applyAlignment="1" applyProtection="1">
      <alignment horizontal="center" vertical="center"/>
    </xf>
    <xf numFmtId="0" fontId="35" fillId="21" borderId="12" xfId="2" applyNumberFormat="1" applyFont="1" applyFill="1" applyBorder="1" applyAlignment="1" applyProtection="1">
      <alignment horizontal="center" vertical="center"/>
    </xf>
    <xf numFmtId="0" fontId="36" fillId="0" borderId="0" xfId="0" applyFont="1" applyBorder="1" applyAlignment="1">
      <alignment horizontal="center" vertical="center"/>
    </xf>
    <xf numFmtId="2" fontId="17" fillId="0" borderId="0" xfId="0" applyNumberFormat="1" applyFont="1"/>
    <xf numFmtId="0" fontId="13" fillId="16" borderId="13" xfId="0" applyFont="1" applyFill="1" applyBorder="1" applyAlignment="1">
      <alignment horizontal="center" vertical="center"/>
    </xf>
    <xf numFmtId="0" fontId="13" fillId="16" borderId="16" xfId="0" applyFont="1" applyFill="1" applyBorder="1" applyAlignment="1">
      <alignment horizontal="center" vertical="center"/>
    </xf>
    <xf numFmtId="0" fontId="13" fillId="16" borderId="18" xfId="3" applyNumberFormat="1" applyFont="1" applyFill="1" applyBorder="1" applyAlignment="1" applyProtection="1">
      <alignment horizontal="center" vertical="center"/>
    </xf>
    <xf numFmtId="0" fontId="13" fillId="16" borderId="18" xfId="6" applyNumberFormat="1" applyFont="1" applyFill="1" applyBorder="1" applyAlignment="1" applyProtection="1">
      <alignment horizontal="center" vertical="center"/>
    </xf>
    <xf numFmtId="0" fontId="13" fillId="16" borderId="7" xfId="0" applyFont="1" applyFill="1" applyBorder="1" applyAlignment="1">
      <alignment horizontal="center" vertical="center"/>
    </xf>
    <xf numFmtId="2" fontId="14" fillId="12" borderId="0" xfId="0" applyNumberFormat="1" applyFont="1" applyFill="1"/>
    <xf numFmtId="0" fontId="13" fillId="13" borderId="13" xfId="6" applyNumberFormat="1" applyFont="1" applyFill="1" applyBorder="1" applyAlignment="1" applyProtection="1">
      <alignment horizontal="center" vertical="center"/>
    </xf>
    <xf numFmtId="0" fontId="13" fillId="13" borderId="18" xfId="3" applyNumberFormat="1" applyFont="1" applyFill="1" applyBorder="1" applyAlignment="1" applyProtection="1">
      <alignment horizontal="center" vertical="center"/>
    </xf>
    <xf numFmtId="0" fontId="13" fillId="13" borderId="7" xfId="3" applyNumberFormat="1" applyFont="1" applyFill="1" applyBorder="1" applyAlignment="1" applyProtection="1">
      <alignment horizontal="center" vertical="center"/>
    </xf>
    <xf numFmtId="0" fontId="13" fillId="13" borderId="61" xfId="4" applyNumberFormat="1" applyFont="1" applyFill="1" applyBorder="1" applyAlignment="1" applyProtection="1">
      <alignment horizontal="center" vertical="center"/>
    </xf>
    <xf numFmtId="0" fontId="13" fillId="13" borderId="65" xfId="6" applyNumberFormat="1" applyFont="1" applyFill="1" applyBorder="1" applyAlignment="1" applyProtection="1">
      <alignment horizontal="center" vertical="center"/>
    </xf>
    <xf numFmtId="2" fontId="36" fillId="0" borderId="0" xfId="0" applyNumberFormat="1" applyFont="1" applyBorder="1" applyAlignment="1">
      <alignment horizontal="center" vertical="center"/>
    </xf>
    <xf numFmtId="0" fontId="4" fillId="12" borderId="0" xfId="0" applyFont="1" applyFill="1"/>
    <xf numFmtId="0" fontId="0" fillId="12" borderId="0" xfId="0" applyFont="1" applyFill="1"/>
    <xf numFmtId="2" fontId="4" fillId="0" borderId="0" xfId="0" applyNumberFormat="1" applyFont="1"/>
    <xf numFmtId="0" fontId="13" fillId="12" borderId="12" xfId="0" applyNumberFormat="1" applyFont="1" applyFill="1" applyBorder="1" applyAlignment="1">
      <alignment horizontal="center" vertical="center"/>
    </xf>
    <xf numFmtId="0" fontId="13" fillId="15" borderId="12" xfId="0" applyNumberFormat="1" applyFont="1" applyFill="1" applyBorder="1" applyAlignment="1">
      <alignment horizontal="center" vertical="center"/>
    </xf>
    <xf numFmtId="0" fontId="13" fillId="17" borderId="12" xfId="0" applyNumberFormat="1" applyFont="1" applyFill="1" applyBorder="1" applyAlignment="1">
      <alignment horizontal="center" vertical="center"/>
    </xf>
    <xf numFmtId="0" fontId="13" fillId="15" borderId="40" xfId="0" applyNumberFormat="1" applyFont="1" applyFill="1" applyBorder="1" applyAlignment="1">
      <alignment horizontal="center" vertical="center"/>
    </xf>
    <xf numFmtId="0" fontId="4" fillId="0" borderId="0" xfId="0" applyNumberFormat="1" applyFont="1"/>
    <xf numFmtId="0" fontId="0" fillId="0" borderId="0" xfId="0" applyNumberFormat="1" applyFont="1"/>
    <xf numFmtId="2" fontId="13" fillId="21" borderId="7" xfId="2" applyNumberFormat="1" applyFont="1" applyFill="1" applyBorder="1" applyAlignment="1" applyProtection="1">
      <alignment horizontal="center" vertical="center"/>
    </xf>
    <xf numFmtId="0" fontId="37" fillId="13" borderId="3" xfId="7" applyNumberFormat="1" applyFont="1" applyFill="1" applyBorder="1" applyAlignment="1" applyProtection="1">
      <alignment horizontal="center" vertical="center"/>
    </xf>
    <xf numFmtId="0" fontId="37" fillId="13" borderId="4" xfId="7" applyNumberFormat="1" applyFont="1" applyFill="1" applyBorder="1" applyAlignment="1" applyProtection="1">
      <alignment horizontal="center" vertical="center"/>
    </xf>
    <xf numFmtId="0" fontId="37" fillId="13" borderId="4" xfId="4" applyNumberFormat="1" applyFont="1" applyFill="1" applyBorder="1" applyAlignment="1" applyProtection="1">
      <alignment horizontal="center" vertical="center"/>
    </xf>
    <xf numFmtId="0" fontId="37" fillId="13" borderId="5" xfId="4" applyNumberFormat="1" applyFont="1" applyFill="1" applyBorder="1" applyAlignment="1" applyProtection="1">
      <alignment horizontal="center" vertical="center"/>
    </xf>
    <xf numFmtId="0" fontId="37" fillId="16" borderId="3" xfId="6" applyNumberFormat="1" applyFont="1" applyFill="1" applyBorder="1" applyAlignment="1" applyProtection="1">
      <alignment horizontal="center" vertical="center"/>
    </xf>
    <xf numFmtId="0" fontId="37" fillId="16" borderId="4" xfId="7" applyNumberFormat="1" applyFont="1" applyFill="1" applyBorder="1" applyAlignment="1" applyProtection="1">
      <alignment horizontal="center" vertical="center"/>
    </xf>
    <xf numFmtId="0" fontId="37" fillId="16" borderId="4" xfId="3" applyNumberFormat="1" applyFont="1" applyFill="1" applyBorder="1" applyAlignment="1" applyProtection="1">
      <alignment horizontal="center" vertical="center"/>
    </xf>
    <xf numFmtId="0" fontId="37" fillId="16" borderId="4" xfId="6" applyNumberFormat="1" applyFont="1" applyFill="1" applyBorder="1" applyAlignment="1" applyProtection="1">
      <alignment horizontal="center" vertical="center"/>
    </xf>
    <xf numFmtId="0" fontId="37" fillId="16" borderId="5" xfId="3" applyNumberFormat="1" applyFont="1" applyFill="1" applyBorder="1" applyAlignment="1" applyProtection="1">
      <alignment horizontal="center" vertical="center"/>
    </xf>
    <xf numFmtId="0" fontId="37" fillId="17" borderId="18" xfId="0" applyFont="1" applyFill="1" applyBorder="1" applyAlignment="1">
      <alignment horizontal="left" vertical="center" wrapText="1"/>
    </xf>
    <xf numFmtId="0" fontId="37" fillId="17" borderId="12" xfId="0" applyFont="1" applyFill="1" applyBorder="1" applyAlignment="1">
      <alignment horizontal="center" vertical="center"/>
    </xf>
    <xf numFmtId="0" fontId="37" fillId="17" borderId="13" xfId="0" applyFont="1" applyFill="1" applyBorder="1" applyAlignment="1">
      <alignment horizontal="center" vertical="center"/>
    </xf>
    <xf numFmtId="0" fontId="35" fillId="16" borderId="9" xfId="6" applyNumberFormat="1" applyFont="1" applyFill="1" applyBorder="1" applyAlignment="1" applyProtection="1">
      <alignment horizontal="center" vertical="center"/>
    </xf>
    <xf numFmtId="0" fontId="35" fillId="16" borderId="7" xfId="7" applyNumberFormat="1" applyFont="1" applyFill="1" applyBorder="1" applyAlignment="1" applyProtection="1">
      <alignment horizontal="center" vertical="center"/>
    </xf>
    <xf numFmtId="0" fontId="35" fillId="16" borderId="7" xfId="3" applyNumberFormat="1" applyFont="1" applyFill="1" applyBorder="1" applyAlignment="1" applyProtection="1">
      <alignment horizontal="center" vertical="center"/>
    </xf>
    <xf numFmtId="0" fontId="35" fillId="16" borderId="7" xfId="6" applyNumberFormat="1" applyFont="1" applyFill="1" applyBorder="1" applyAlignment="1" applyProtection="1">
      <alignment horizontal="center" vertical="center"/>
    </xf>
    <xf numFmtId="0" fontId="35" fillId="16" borderId="10" xfId="3" applyNumberFormat="1" applyFont="1" applyFill="1" applyBorder="1" applyAlignment="1" applyProtection="1">
      <alignment horizontal="center" vertical="center"/>
    </xf>
    <xf numFmtId="0" fontId="35" fillId="16" borderId="14" xfId="6" applyNumberFormat="1" applyFont="1" applyFill="1" applyBorder="1" applyAlignment="1" applyProtection="1">
      <alignment horizontal="center" vertical="center"/>
    </xf>
    <xf numFmtId="0" fontId="35" fillId="16" borderId="12" xfId="7" applyNumberFormat="1" applyFont="1" applyFill="1" applyBorder="1" applyAlignment="1" applyProtection="1">
      <alignment horizontal="center" vertical="center"/>
    </xf>
    <xf numFmtId="0" fontId="35" fillId="16" borderId="12" xfId="3" applyNumberFormat="1" applyFont="1" applyFill="1" applyBorder="1" applyAlignment="1" applyProtection="1">
      <alignment horizontal="center" vertical="center"/>
    </xf>
    <xf numFmtId="0" fontId="35" fillId="16" borderId="12" xfId="6" applyNumberFormat="1" applyFont="1" applyFill="1" applyBorder="1" applyAlignment="1" applyProtection="1">
      <alignment horizontal="center" vertical="center"/>
    </xf>
    <xf numFmtId="0" fontId="35" fillId="16" borderId="15" xfId="3" applyNumberFormat="1" applyFont="1" applyFill="1" applyBorder="1" applyAlignment="1" applyProtection="1">
      <alignment horizontal="center" vertical="center"/>
    </xf>
    <xf numFmtId="0" fontId="37" fillId="17" borderId="16" xfId="0" applyFont="1" applyFill="1" applyBorder="1" applyAlignment="1">
      <alignment horizontal="center" vertical="center"/>
    </xf>
    <xf numFmtId="0" fontId="37" fillId="17" borderId="13" xfId="0" quotePrefix="1" applyFont="1" applyFill="1" applyBorder="1" applyAlignment="1">
      <alignment horizontal="center" vertical="center"/>
    </xf>
    <xf numFmtId="0" fontId="35" fillId="13" borderId="14" xfId="6" applyNumberFormat="1" applyFont="1" applyFill="1" applyBorder="1" applyAlignment="1" applyProtection="1">
      <alignment horizontal="center" vertical="center"/>
    </xf>
    <xf numFmtId="0" fontId="35" fillId="13" borderId="12" xfId="3" applyNumberFormat="1" applyFont="1" applyFill="1" applyBorder="1" applyAlignment="1" applyProtection="1">
      <alignment horizontal="center" vertical="center"/>
    </xf>
    <xf numFmtId="0" fontId="37" fillId="16" borderId="14" xfId="0" applyFont="1" applyFill="1" applyBorder="1" applyAlignment="1">
      <alignment horizontal="center" vertical="center"/>
    </xf>
    <xf numFmtId="0" fontId="37" fillId="16" borderId="12" xfId="0" applyFont="1" applyFill="1" applyBorder="1" applyAlignment="1">
      <alignment horizontal="center" vertical="center"/>
    </xf>
    <xf numFmtId="0" fontId="37" fillId="16" borderId="15" xfId="0" applyFont="1" applyFill="1" applyBorder="1" applyAlignment="1">
      <alignment horizontal="center" vertical="center"/>
    </xf>
    <xf numFmtId="0" fontId="35" fillId="17" borderId="12" xfId="0" applyFont="1" applyFill="1" applyBorder="1" applyAlignment="1">
      <alignment horizontal="center" vertical="center"/>
    </xf>
    <xf numFmtId="0" fontId="35" fillId="13" borderId="4" xfId="6" applyNumberFormat="1" applyFont="1" applyFill="1" applyBorder="1" applyAlignment="1" applyProtection="1">
      <alignment horizontal="center" vertical="center"/>
    </xf>
    <xf numFmtId="0" fontId="35" fillId="16" borderId="3" xfId="6" applyNumberFormat="1" applyFont="1" applyFill="1" applyBorder="1" applyAlignment="1" applyProtection="1">
      <alignment horizontal="center" vertical="center"/>
    </xf>
    <xf numFmtId="0" fontId="35" fillId="16" borderId="4" xfId="6" applyNumberFormat="1" applyFont="1" applyFill="1" applyBorder="1" applyAlignment="1" applyProtection="1">
      <alignment horizontal="center" vertical="center"/>
    </xf>
    <xf numFmtId="0" fontId="35" fillId="16" borderId="4" xfId="3" applyNumberFormat="1" applyFont="1" applyFill="1" applyBorder="1" applyAlignment="1" applyProtection="1">
      <alignment horizontal="center" vertical="center"/>
    </xf>
    <xf numFmtId="0" fontId="35" fillId="16" borderId="5" xfId="3" applyNumberFormat="1" applyFont="1" applyFill="1" applyBorder="1" applyAlignment="1" applyProtection="1">
      <alignment horizontal="center" vertical="center"/>
    </xf>
    <xf numFmtId="0" fontId="35" fillId="15" borderId="18" xfId="0" applyFont="1" applyFill="1" applyBorder="1" applyAlignment="1">
      <alignment horizontal="center" vertical="center"/>
    </xf>
    <xf numFmtId="0" fontId="37" fillId="17" borderId="27" xfId="12" applyNumberFormat="1" applyFont="1" applyFill="1" applyBorder="1" applyAlignment="1" applyProtection="1">
      <alignment horizontal="left" vertical="center"/>
    </xf>
    <xf numFmtId="0" fontId="37" fillId="17" borderId="69" xfId="12" applyNumberFormat="1" applyFont="1" applyFill="1" applyBorder="1" applyAlignment="1" applyProtection="1">
      <alignment horizontal="center" vertical="center"/>
    </xf>
    <xf numFmtId="0" fontId="35" fillId="13" borderId="0" xfId="6" applyNumberFormat="1" applyFont="1" applyFill="1" applyBorder="1" applyAlignment="1" applyProtection="1">
      <alignment horizontal="center" vertical="center"/>
    </xf>
    <xf numFmtId="0" fontId="35" fillId="16" borderId="0" xfId="6" applyNumberFormat="1" applyFont="1" applyFill="1" applyBorder="1" applyAlignment="1" applyProtection="1">
      <alignment horizontal="center" vertical="center"/>
    </xf>
    <xf numFmtId="0" fontId="35" fillId="16" borderId="0" xfId="3" applyNumberFormat="1" applyFont="1" applyFill="1" applyBorder="1" applyAlignment="1" applyProtection="1">
      <alignment horizontal="center" vertical="center"/>
    </xf>
    <xf numFmtId="0" fontId="35" fillId="15" borderId="19" xfId="0" applyFont="1" applyFill="1" applyBorder="1" applyAlignment="1">
      <alignment horizontal="center" vertical="center"/>
    </xf>
    <xf numFmtId="0" fontId="37" fillId="16" borderId="13" xfId="0" applyFont="1" applyFill="1" applyBorder="1" applyAlignment="1">
      <alignment horizontal="center" vertical="center"/>
    </xf>
    <xf numFmtId="0" fontId="37" fillId="13" borderId="12" xfId="7" applyNumberFormat="1" applyFont="1" applyFill="1" applyBorder="1" applyAlignment="1" applyProtection="1">
      <alignment horizontal="center" vertical="center"/>
    </xf>
    <xf numFmtId="0" fontId="37" fillId="13" borderId="12" xfId="4" applyNumberFormat="1" applyFont="1" applyFill="1" applyBorder="1" applyAlignment="1" applyProtection="1">
      <alignment horizontal="center" vertical="center"/>
    </xf>
    <xf numFmtId="0" fontId="37" fillId="17" borderId="18" xfId="12" applyNumberFormat="1" applyFont="1" applyFill="1" applyBorder="1" applyAlignment="1" applyProtection="1">
      <alignment horizontal="center" vertical="center"/>
    </xf>
    <xf numFmtId="0" fontId="35" fillId="13" borderId="18" xfId="4" applyNumberFormat="1" applyFont="1" applyFill="1" applyBorder="1" applyAlignment="1" applyProtection="1">
      <alignment horizontal="center" vertical="center"/>
    </xf>
    <xf numFmtId="0" fontId="37" fillId="12" borderId="0" xfId="0" applyFont="1" applyFill="1"/>
    <xf numFmtId="0" fontId="35" fillId="12" borderId="30" xfId="0" applyFont="1" applyFill="1" applyBorder="1"/>
    <xf numFmtId="0" fontId="35" fillId="12" borderId="30" xfId="0" applyFont="1" applyFill="1" applyBorder="1" applyAlignment="1">
      <alignment horizontal="center"/>
    </xf>
    <xf numFmtId="0" fontId="35" fillId="18" borderId="4" xfId="0" applyFont="1" applyFill="1" applyBorder="1" applyAlignment="1">
      <alignment horizontal="center" vertical="center"/>
    </xf>
    <xf numFmtId="0" fontId="35" fillId="21" borderId="4" xfId="2" applyNumberFormat="1" applyFont="1" applyFill="1" applyBorder="1" applyAlignment="1" applyProtection="1">
      <alignment horizontal="center" vertical="center"/>
    </xf>
    <xf numFmtId="0" fontId="35" fillId="17" borderId="6" xfId="10" applyNumberFormat="1" applyFont="1" applyFill="1" applyBorder="1" applyAlignment="1" applyProtection="1">
      <alignment horizontal="center" vertical="center"/>
    </xf>
    <xf numFmtId="0" fontId="35" fillId="18" borderId="7" xfId="0" applyFont="1" applyFill="1" applyBorder="1" applyAlignment="1">
      <alignment horizontal="center" vertical="center"/>
    </xf>
    <xf numFmtId="164" fontId="35" fillId="21" borderId="7" xfId="2" applyNumberFormat="1" applyFont="1" applyFill="1" applyBorder="1" applyAlignment="1" applyProtection="1">
      <alignment horizontal="center" vertical="center"/>
    </xf>
    <xf numFmtId="0" fontId="37" fillId="12" borderId="0" xfId="0" applyFont="1" applyFill="1" applyAlignment="1"/>
    <xf numFmtId="0" fontId="14" fillId="17" borderId="61" xfId="12" applyNumberFormat="1" applyFont="1" applyFill="1" applyBorder="1" applyAlignment="1" applyProtection="1">
      <alignment horizontal="left" vertical="center"/>
    </xf>
    <xf numFmtId="0" fontId="14" fillId="17" borderId="61" xfId="0" applyFont="1" applyFill="1" applyBorder="1" applyAlignment="1">
      <alignment horizontal="left" vertical="center"/>
    </xf>
    <xf numFmtId="0" fontId="14" fillId="16" borderId="8" xfId="0" applyFont="1" applyFill="1" applyBorder="1" applyAlignment="1">
      <alignment horizontal="center" vertical="center"/>
    </xf>
    <xf numFmtId="164" fontId="13" fillId="20" borderId="12" xfId="12" applyNumberFormat="1" applyFont="1" applyFill="1" applyBorder="1" applyAlignment="1" applyProtection="1">
      <alignment horizontal="center" vertical="center"/>
    </xf>
    <xf numFmtId="0" fontId="13" fillId="12" borderId="90" xfId="0" applyFont="1" applyFill="1" applyBorder="1"/>
    <xf numFmtId="0" fontId="13" fillId="12" borderId="59" xfId="0" applyFont="1" applyFill="1" applyBorder="1" applyAlignment="1">
      <alignment horizontal="center"/>
    </xf>
    <xf numFmtId="0" fontId="13" fillId="12" borderId="60" xfId="0" applyFont="1" applyFill="1" applyBorder="1" applyAlignment="1">
      <alignment horizontal="center"/>
    </xf>
    <xf numFmtId="0" fontId="14" fillId="13" borderId="59" xfId="7" applyNumberFormat="1" applyFont="1" applyFill="1" applyBorder="1" applyAlignment="1" applyProtection="1">
      <alignment horizontal="center" vertical="center"/>
    </xf>
    <xf numFmtId="0" fontId="14" fillId="13" borderId="30" xfId="7" applyNumberFormat="1" applyFont="1" applyFill="1" applyBorder="1" applyAlignment="1" applyProtection="1">
      <alignment horizontal="center" vertical="center"/>
    </xf>
    <xf numFmtId="0" fontId="14" fillId="13" borderId="30" xfId="4" applyNumberFormat="1" applyFont="1" applyFill="1" applyBorder="1" applyAlignment="1" applyProtection="1">
      <alignment horizontal="center" vertical="center"/>
    </xf>
    <xf numFmtId="0" fontId="14" fillId="13" borderId="60" xfId="4" applyNumberFormat="1" applyFont="1" applyFill="1" applyBorder="1" applyAlignment="1" applyProtection="1">
      <alignment horizontal="center" vertical="center"/>
    </xf>
    <xf numFmtId="0" fontId="13" fillId="13" borderId="11" xfId="4" applyNumberFormat="1" applyFont="1" applyFill="1" applyBorder="1" applyAlignment="1" applyProtection="1">
      <alignment horizontal="center" vertical="center"/>
    </xf>
    <xf numFmtId="0" fontId="13" fillId="13" borderId="40" xfId="4" applyNumberFormat="1" applyFont="1" applyFill="1" applyBorder="1" applyAlignment="1" applyProtection="1">
      <alignment horizontal="center" vertical="center"/>
    </xf>
    <xf numFmtId="0" fontId="13" fillId="12" borderId="91" xfId="0" applyFont="1" applyFill="1" applyBorder="1" applyAlignment="1">
      <alignment horizontal="center"/>
    </xf>
    <xf numFmtId="0" fontId="13" fillId="13" borderId="43" xfId="7" applyNumberFormat="1" applyFont="1" applyFill="1" applyBorder="1" applyAlignment="1" applyProtection="1">
      <alignment horizontal="center" vertical="center"/>
    </xf>
    <xf numFmtId="0" fontId="13" fillId="13" borderId="29" xfId="7" applyNumberFormat="1" applyFont="1" applyFill="1" applyBorder="1" applyAlignment="1" applyProtection="1">
      <alignment horizontal="center" vertical="center"/>
    </xf>
    <xf numFmtId="0" fontId="13" fillId="12" borderId="16" xfId="0" applyFont="1" applyFill="1" applyBorder="1" applyAlignment="1">
      <alignment horizontal="center" vertical="center"/>
    </xf>
    <xf numFmtId="0" fontId="14" fillId="16" borderId="18" xfId="0" applyFont="1" applyFill="1" applyBorder="1" applyAlignment="1">
      <alignment horizontal="center" vertical="center" textRotation="90" wrapText="1"/>
    </xf>
    <xf numFmtId="0" fontId="14" fillId="16" borderId="6" xfId="0" applyFont="1" applyFill="1" applyBorder="1" applyAlignment="1">
      <alignment horizontal="center" vertical="center" textRotation="90" wrapText="1"/>
    </xf>
    <xf numFmtId="0" fontId="14" fillId="16" borderId="7" xfId="0" applyFont="1" applyFill="1" applyBorder="1" applyAlignment="1">
      <alignment horizontal="center" vertical="center" textRotation="90" wrapText="1"/>
    </xf>
    <xf numFmtId="0" fontId="13" fillId="19" borderId="18" xfId="9" applyNumberFormat="1" applyFont="1" applyFill="1" applyBorder="1" applyAlignment="1" applyProtection="1">
      <alignment horizontal="center" vertical="center" wrapText="1"/>
    </xf>
    <xf numFmtId="0" fontId="13" fillId="19" borderId="6" xfId="9" applyNumberFormat="1" applyFont="1" applyFill="1" applyBorder="1" applyAlignment="1" applyProtection="1">
      <alignment horizontal="center" vertical="center" wrapText="1"/>
    </xf>
    <xf numFmtId="0" fontId="13" fillId="19" borderId="63" xfId="9" applyNumberFormat="1" applyFont="1" applyFill="1" applyBorder="1" applyAlignment="1" applyProtection="1">
      <alignment horizontal="center" vertical="center" wrapText="1"/>
    </xf>
    <xf numFmtId="0" fontId="13" fillId="12" borderId="65" xfId="0" applyFont="1" applyFill="1" applyBorder="1" applyAlignment="1">
      <alignment horizontal="center" vertical="center"/>
    </xf>
    <xf numFmtId="0" fontId="13" fillId="12" borderId="16" xfId="0" applyFont="1" applyFill="1" applyBorder="1" applyAlignment="1">
      <alignment horizontal="center" vertical="center"/>
    </xf>
    <xf numFmtId="0" fontId="19" fillId="12" borderId="64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3" fillId="19" borderId="7" xfId="9" applyNumberFormat="1" applyFont="1" applyFill="1" applyBorder="1" applyAlignment="1" applyProtection="1">
      <alignment horizontal="center" vertical="center" wrapText="1"/>
    </xf>
    <xf numFmtId="0" fontId="14" fillId="15" borderId="47" xfId="8" applyNumberFormat="1" applyFont="1" applyFill="1" applyBorder="1" applyAlignment="1" applyProtection="1">
      <alignment horizontal="center" vertical="center"/>
    </xf>
    <xf numFmtId="0" fontId="14" fillId="15" borderId="65" xfId="8" applyNumberFormat="1" applyFont="1" applyFill="1" applyBorder="1" applyAlignment="1" applyProtection="1">
      <alignment horizontal="center" vertical="center"/>
    </xf>
    <xf numFmtId="0" fontId="14" fillId="15" borderId="16" xfId="8" applyNumberFormat="1" applyFont="1" applyFill="1" applyBorder="1" applyAlignment="1" applyProtection="1">
      <alignment horizontal="center" vertical="center"/>
    </xf>
    <xf numFmtId="0" fontId="14" fillId="15" borderId="13" xfId="8" applyNumberFormat="1" applyFont="1" applyFill="1" applyBorder="1" applyAlignment="1" applyProtection="1">
      <alignment horizontal="center" vertical="center"/>
    </xf>
    <xf numFmtId="0" fontId="14" fillId="15" borderId="51" xfId="8" applyNumberFormat="1" applyFont="1" applyFill="1" applyBorder="1" applyAlignment="1" applyProtection="1">
      <alignment horizontal="center" vertical="center"/>
    </xf>
    <xf numFmtId="0" fontId="14" fillId="13" borderId="41" xfId="7" applyNumberFormat="1" applyFont="1" applyFill="1" applyBorder="1" applyAlignment="1" applyProtection="1">
      <alignment horizontal="center" vertical="center"/>
    </xf>
    <xf numFmtId="0" fontId="14" fillId="13" borderId="42" xfId="7" applyNumberFormat="1" applyFont="1" applyFill="1" applyBorder="1" applyAlignment="1" applyProtection="1">
      <alignment horizontal="center" vertical="center"/>
    </xf>
    <xf numFmtId="0" fontId="14" fillId="13" borderId="43" xfId="7" applyNumberFormat="1" applyFont="1" applyFill="1" applyBorder="1" applyAlignment="1" applyProtection="1">
      <alignment horizontal="center" vertical="center"/>
    </xf>
    <xf numFmtId="0" fontId="14" fillId="14" borderId="66" xfId="6" applyNumberFormat="1" applyFont="1" applyFill="1" applyBorder="1" applyAlignment="1" applyProtection="1">
      <alignment horizontal="center" vertical="center"/>
    </xf>
    <xf numFmtId="0" fontId="14" fillId="14" borderId="67" xfId="6" applyNumberFormat="1" applyFont="1" applyFill="1" applyBorder="1" applyAlignment="1" applyProtection="1">
      <alignment horizontal="center" vertical="center"/>
    </xf>
    <xf numFmtId="0" fontId="14" fillId="14" borderId="68" xfId="6" applyNumberFormat="1" applyFont="1" applyFill="1" applyBorder="1" applyAlignment="1" applyProtection="1">
      <alignment horizontal="center" vertical="center"/>
    </xf>
    <xf numFmtId="0" fontId="14" fillId="14" borderId="48" xfId="6" applyNumberFormat="1" applyFont="1" applyFill="1" applyBorder="1" applyAlignment="1" applyProtection="1">
      <alignment horizontal="center" vertical="center" wrapText="1"/>
    </xf>
    <xf numFmtId="0" fontId="14" fillId="14" borderId="69" xfId="6" applyNumberFormat="1" applyFont="1" applyFill="1" applyBorder="1" applyAlignment="1" applyProtection="1">
      <alignment horizontal="center" vertical="center" wrapText="1"/>
    </xf>
    <xf numFmtId="0" fontId="14" fillId="14" borderId="40" xfId="6" applyNumberFormat="1" applyFont="1" applyFill="1" applyBorder="1" applyAlignment="1" applyProtection="1">
      <alignment horizontal="center" vertical="center" wrapText="1"/>
    </xf>
    <xf numFmtId="0" fontId="14" fillId="14" borderId="44" xfId="6" applyNumberFormat="1" applyFont="1" applyFill="1" applyBorder="1" applyAlignment="1" applyProtection="1">
      <alignment horizontal="center" vertical="center" wrapText="1"/>
    </xf>
    <xf numFmtId="0" fontId="14" fillId="14" borderId="0" xfId="6" applyNumberFormat="1" applyFont="1" applyFill="1" applyBorder="1" applyAlignment="1" applyProtection="1">
      <alignment horizontal="center" vertical="center" wrapText="1"/>
    </xf>
    <xf numFmtId="0" fontId="14" fillId="14" borderId="70" xfId="6" applyNumberFormat="1" applyFont="1" applyFill="1" applyBorder="1" applyAlignment="1" applyProtection="1">
      <alignment horizontal="center" vertical="center" wrapText="1"/>
    </xf>
    <xf numFmtId="0" fontId="14" fillId="14" borderId="46" xfId="6" applyNumberFormat="1" applyFont="1" applyFill="1" applyBorder="1" applyAlignment="1" applyProtection="1">
      <alignment horizontal="center" vertical="center" wrapText="1"/>
    </xf>
    <xf numFmtId="0" fontId="14" fillId="14" borderId="64" xfId="6" applyNumberFormat="1" applyFont="1" applyFill="1" applyBorder="1" applyAlignment="1" applyProtection="1">
      <alignment horizontal="center" vertical="center" wrapText="1"/>
    </xf>
    <xf numFmtId="0" fontId="14" fillId="14" borderId="11" xfId="6" applyNumberFormat="1" applyFont="1" applyFill="1" applyBorder="1" applyAlignment="1" applyProtection="1">
      <alignment horizontal="center" vertical="center" wrapText="1"/>
    </xf>
    <xf numFmtId="0" fontId="13" fillId="14" borderId="69" xfId="6" applyNumberFormat="1" applyFont="1" applyFill="1" applyBorder="1" applyAlignment="1" applyProtection="1">
      <alignment horizontal="center" vertical="center"/>
    </xf>
    <xf numFmtId="0" fontId="13" fillId="14" borderId="40" xfId="6" applyNumberFormat="1" applyFont="1" applyFill="1" applyBorder="1" applyAlignment="1" applyProtection="1">
      <alignment horizontal="center" vertical="center"/>
    </xf>
    <xf numFmtId="0" fontId="13" fillId="14" borderId="64" xfId="6" applyNumberFormat="1" applyFont="1" applyFill="1" applyBorder="1" applyAlignment="1" applyProtection="1">
      <alignment horizontal="center" vertical="center"/>
    </xf>
    <xf numFmtId="0" fontId="13" fillId="14" borderId="11" xfId="6" applyNumberFormat="1" applyFont="1" applyFill="1" applyBorder="1" applyAlignment="1" applyProtection="1">
      <alignment horizontal="center" vertical="center"/>
    </xf>
    <xf numFmtId="0" fontId="14" fillId="13" borderId="47" xfId="7" applyNumberFormat="1" applyFont="1" applyFill="1" applyBorder="1" applyAlignment="1" applyProtection="1">
      <alignment horizontal="center" vertical="center"/>
    </xf>
    <xf numFmtId="0" fontId="14" fillId="13" borderId="65" xfId="7" applyNumberFormat="1" applyFont="1" applyFill="1" applyBorder="1" applyAlignment="1" applyProtection="1">
      <alignment horizontal="center" vertical="center"/>
    </xf>
    <xf numFmtId="0" fontId="14" fillId="13" borderId="16" xfId="7" applyNumberFormat="1" applyFont="1" applyFill="1" applyBorder="1" applyAlignment="1" applyProtection="1">
      <alignment horizontal="center" vertical="center"/>
    </xf>
    <xf numFmtId="0" fontId="14" fillId="13" borderId="13" xfId="7" applyNumberFormat="1" applyFont="1" applyFill="1" applyBorder="1" applyAlignment="1" applyProtection="1">
      <alignment horizontal="center" vertical="center"/>
    </xf>
    <xf numFmtId="0" fontId="14" fillId="13" borderId="51" xfId="7" applyNumberFormat="1" applyFont="1" applyFill="1" applyBorder="1" applyAlignment="1" applyProtection="1">
      <alignment horizontal="center" vertical="center"/>
    </xf>
    <xf numFmtId="0" fontId="13" fillId="19" borderId="18" xfId="9" applyNumberFormat="1" applyFont="1" applyFill="1" applyBorder="1" applyAlignment="1" applyProtection="1">
      <alignment horizontal="center" vertical="center"/>
    </xf>
    <xf numFmtId="0" fontId="13" fillId="19" borderId="6" xfId="9" applyNumberFormat="1" applyFont="1" applyFill="1" applyBorder="1" applyAlignment="1" applyProtection="1">
      <alignment horizontal="center" vertical="center"/>
    </xf>
    <xf numFmtId="0" fontId="13" fillId="19" borderId="7" xfId="9" applyNumberFormat="1" applyFont="1" applyFill="1" applyBorder="1" applyAlignment="1" applyProtection="1">
      <alignment horizontal="center" vertical="center"/>
    </xf>
    <xf numFmtId="0" fontId="13" fillId="19" borderId="27" xfId="9" applyNumberFormat="1" applyFont="1" applyFill="1" applyBorder="1" applyAlignment="1" applyProtection="1">
      <alignment horizontal="center" vertical="center" wrapText="1"/>
    </xf>
    <xf numFmtId="0" fontId="13" fillId="19" borderId="71" xfId="9" applyNumberFormat="1" applyFont="1" applyFill="1" applyBorder="1" applyAlignment="1" applyProtection="1">
      <alignment horizontal="center" vertical="center" wrapText="1"/>
    </xf>
    <xf numFmtId="0" fontId="13" fillId="19" borderId="8" xfId="9" applyNumberFormat="1" applyFont="1" applyFill="1" applyBorder="1" applyAlignment="1" applyProtection="1">
      <alignment horizontal="center" vertical="center" wrapText="1"/>
    </xf>
    <xf numFmtId="0" fontId="14" fillId="13" borderId="12" xfId="7" applyNumberFormat="1" applyFont="1" applyFill="1" applyBorder="1" applyAlignment="1" applyProtection="1">
      <alignment horizontal="center" vertical="center"/>
    </xf>
    <xf numFmtId="0" fontId="14" fillId="13" borderId="15" xfId="7" applyNumberFormat="1" applyFont="1" applyFill="1" applyBorder="1" applyAlignment="1" applyProtection="1">
      <alignment horizontal="center" vertical="center"/>
    </xf>
    <xf numFmtId="0" fontId="13" fillId="19" borderId="16" xfId="9" applyNumberFormat="1" applyFont="1" applyFill="1" applyBorder="1" applyAlignment="1" applyProtection="1">
      <alignment horizontal="center" vertical="center" wrapText="1"/>
    </xf>
    <xf numFmtId="0" fontId="14" fillId="14" borderId="13" xfId="6" applyNumberFormat="1" applyFont="1" applyFill="1" applyBorder="1" applyAlignment="1" applyProtection="1">
      <alignment horizontal="center" vertical="center"/>
    </xf>
    <xf numFmtId="0" fontId="14" fillId="14" borderId="65" xfId="6" applyNumberFormat="1" applyFont="1" applyFill="1" applyBorder="1" applyAlignment="1" applyProtection="1">
      <alignment horizontal="center" vertical="center"/>
    </xf>
    <xf numFmtId="0" fontId="14" fillId="14" borderId="51" xfId="6" applyNumberFormat="1" applyFont="1" applyFill="1" applyBorder="1" applyAlignment="1" applyProtection="1">
      <alignment horizontal="center" vertical="center"/>
    </xf>
    <xf numFmtId="0" fontId="13" fillId="19" borderId="13" xfId="9" applyNumberFormat="1" applyFont="1" applyFill="1" applyBorder="1" applyAlignment="1" applyProtection="1">
      <alignment horizontal="center" vertical="center"/>
    </xf>
    <xf numFmtId="0" fontId="13" fillId="19" borderId="65" xfId="9" applyNumberFormat="1" applyFont="1" applyFill="1" applyBorder="1" applyAlignment="1" applyProtection="1">
      <alignment horizontal="center" vertical="center"/>
    </xf>
    <xf numFmtId="0" fontId="13" fillId="19" borderId="16" xfId="9" applyNumberFormat="1" applyFont="1" applyFill="1" applyBorder="1" applyAlignment="1" applyProtection="1">
      <alignment horizontal="center" vertical="center"/>
    </xf>
    <xf numFmtId="0" fontId="13" fillId="19" borderId="12" xfId="9" applyNumberFormat="1" applyFont="1" applyFill="1" applyBorder="1" applyAlignment="1" applyProtection="1">
      <alignment horizontal="center" vertical="center" wrapText="1"/>
    </xf>
    <xf numFmtId="0" fontId="13" fillId="19" borderId="12" xfId="9" applyNumberFormat="1" applyFont="1" applyFill="1" applyBorder="1" applyAlignment="1" applyProtection="1">
      <alignment horizontal="center" vertical="center"/>
    </xf>
    <xf numFmtId="0" fontId="13" fillId="19" borderId="13" xfId="9" applyNumberFormat="1" applyFont="1" applyFill="1" applyBorder="1" applyAlignment="1" applyProtection="1">
      <alignment horizontal="center" vertical="center" wrapText="1"/>
    </xf>
    <xf numFmtId="0" fontId="13" fillId="17" borderId="13" xfId="0" applyFont="1" applyFill="1" applyBorder="1" applyAlignment="1">
      <alignment horizontal="center" vertical="center"/>
    </xf>
    <xf numFmtId="0" fontId="14" fillId="17" borderId="65" xfId="0" applyFont="1" applyFill="1" applyBorder="1" applyAlignment="1">
      <alignment horizontal="center" vertical="center"/>
    </xf>
    <xf numFmtId="0" fontId="14" fillId="17" borderId="0" xfId="0" applyFont="1" applyFill="1" applyBorder="1" applyAlignment="1">
      <alignment horizontal="center" vertical="center"/>
    </xf>
    <xf numFmtId="0" fontId="14" fillId="17" borderId="64" xfId="0" applyFont="1" applyFill="1" applyBorder="1" applyAlignment="1">
      <alignment horizontal="center" vertical="center"/>
    </xf>
    <xf numFmtId="0" fontId="14" fillId="17" borderId="16" xfId="0" applyFont="1" applyFill="1" applyBorder="1" applyAlignment="1">
      <alignment horizontal="center" vertical="center"/>
    </xf>
    <xf numFmtId="0" fontId="14" fillId="14" borderId="47" xfId="6" applyNumberFormat="1" applyFont="1" applyFill="1" applyBorder="1" applyAlignment="1" applyProtection="1">
      <alignment horizontal="center" vertical="center"/>
    </xf>
    <xf numFmtId="0" fontId="14" fillId="14" borderId="16" xfId="6" applyNumberFormat="1" applyFont="1" applyFill="1" applyBorder="1" applyAlignment="1" applyProtection="1">
      <alignment horizontal="center" vertical="center"/>
    </xf>
    <xf numFmtId="0" fontId="14" fillId="15" borderId="66" xfId="8" applyNumberFormat="1" applyFont="1" applyFill="1" applyBorder="1" applyAlignment="1" applyProtection="1">
      <alignment horizontal="center" vertical="center"/>
    </xf>
    <xf numFmtId="0" fontId="14" fillId="15" borderId="67" xfId="8" applyNumberFormat="1" applyFont="1" applyFill="1" applyBorder="1" applyAlignment="1" applyProtection="1">
      <alignment horizontal="center" vertical="center"/>
    </xf>
    <xf numFmtId="0" fontId="14" fillId="15" borderId="68" xfId="8" applyNumberFormat="1" applyFont="1" applyFill="1" applyBorder="1" applyAlignment="1" applyProtection="1">
      <alignment horizontal="center" vertical="center"/>
    </xf>
    <xf numFmtId="0" fontId="14" fillId="13" borderId="14" xfId="7" applyNumberFormat="1" applyFont="1" applyFill="1" applyBorder="1" applyAlignment="1" applyProtection="1">
      <alignment horizontal="center" vertical="center"/>
    </xf>
    <xf numFmtId="0" fontId="14" fillId="13" borderId="66" xfId="7" applyNumberFormat="1" applyFont="1" applyFill="1" applyBorder="1" applyAlignment="1" applyProtection="1">
      <alignment horizontal="center" vertical="center"/>
    </xf>
    <xf numFmtId="0" fontId="14" fillId="13" borderId="67" xfId="7" applyNumberFormat="1" applyFont="1" applyFill="1" applyBorder="1" applyAlignment="1" applyProtection="1">
      <alignment horizontal="center" vertical="center"/>
    </xf>
    <xf numFmtId="0" fontId="14" fillId="13" borderId="68" xfId="7" applyNumberFormat="1" applyFont="1" applyFill="1" applyBorder="1" applyAlignment="1" applyProtection="1">
      <alignment horizontal="center" vertical="center"/>
    </xf>
    <xf numFmtId="0" fontId="19" fillId="0" borderId="6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3" fillId="16" borderId="0" xfId="6" applyNumberFormat="1" applyFont="1" applyFill="1" applyBorder="1" applyAlignment="1" applyProtection="1">
      <alignment horizontal="center" vertical="center" wrapText="1"/>
    </xf>
    <xf numFmtId="0" fontId="13" fillId="16" borderId="70" xfId="6" applyNumberFormat="1" applyFont="1" applyFill="1" applyBorder="1" applyAlignment="1" applyProtection="1">
      <alignment horizontal="center" vertical="center" wrapText="1"/>
    </xf>
    <xf numFmtId="0" fontId="13" fillId="16" borderId="64" xfId="6" applyNumberFormat="1" applyFont="1" applyFill="1" applyBorder="1" applyAlignment="1" applyProtection="1">
      <alignment horizontal="center" vertical="center" wrapText="1"/>
    </xf>
    <xf numFmtId="0" fontId="13" fillId="16" borderId="11" xfId="6" applyNumberFormat="1" applyFont="1" applyFill="1" applyBorder="1" applyAlignment="1" applyProtection="1">
      <alignment horizontal="center" vertical="center" wrapText="1"/>
    </xf>
    <xf numFmtId="0" fontId="14" fillId="16" borderId="12" xfId="0" applyFont="1" applyFill="1" applyBorder="1" applyAlignment="1">
      <alignment horizontal="center" vertical="center"/>
    </xf>
    <xf numFmtId="0" fontId="14" fillId="16" borderId="41" xfId="6" applyNumberFormat="1" applyFont="1" applyFill="1" applyBorder="1" applyAlignment="1" applyProtection="1">
      <alignment horizontal="center" vertical="center"/>
    </xf>
    <xf numFmtId="0" fontId="14" fillId="16" borderId="42" xfId="6" applyNumberFormat="1" applyFont="1" applyFill="1" applyBorder="1" applyAlignment="1" applyProtection="1">
      <alignment horizontal="center" vertical="center"/>
    </xf>
    <xf numFmtId="0" fontId="14" fillId="16" borderId="43" xfId="6" applyNumberFormat="1" applyFont="1" applyFill="1" applyBorder="1" applyAlignment="1" applyProtection="1">
      <alignment horizontal="center" vertical="center"/>
    </xf>
    <xf numFmtId="0" fontId="14" fillId="16" borderId="14" xfId="6" applyNumberFormat="1" applyFont="1" applyFill="1" applyBorder="1" applyAlignment="1" applyProtection="1">
      <alignment horizontal="center" vertical="center"/>
    </xf>
    <xf numFmtId="0" fontId="14" fillId="16" borderId="12" xfId="6" applyNumberFormat="1" applyFont="1" applyFill="1" applyBorder="1" applyAlignment="1" applyProtection="1">
      <alignment horizontal="center" vertical="center"/>
    </xf>
    <xf numFmtId="0" fontId="14" fillId="16" borderId="15" xfId="6" applyNumberFormat="1" applyFont="1" applyFill="1" applyBorder="1" applyAlignment="1" applyProtection="1">
      <alignment horizontal="center" vertical="center"/>
    </xf>
    <xf numFmtId="0" fontId="14" fillId="16" borderId="18" xfId="0" applyFont="1" applyFill="1" applyBorder="1" applyAlignment="1">
      <alignment horizontal="center" vertical="center" textRotation="90"/>
    </xf>
    <xf numFmtId="0" fontId="14" fillId="16" borderId="6" xfId="0" applyFont="1" applyFill="1" applyBorder="1" applyAlignment="1">
      <alignment horizontal="center" vertical="center" textRotation="90"/>
    </xf>
    <xf numFmtId="0" fontId="13" fillId="17" borderId="19" xfId="12" applyNumberFormat="1" applyFont="1" applyFill="1" applyBorder="1" applyAlignment="1" applyProtection="1">
      <alignment horizontal="center" vertical="center"/>
    </xf>
    <xf numFmtId="0" fontId="13" fillId="17" borderId="84" xfId="12" applyNumberFormat="1" applyFont="1" applyFill="1" applyBorder="1" applyAlignment="1" applyProtection="1">
      <alignment horizontal="center" vertical="center"/>
    </xf>
    <xf numFmtId="0" fontId="34" fillId="16" borderId="69" xfId="6" applyNumberFormat="1" applyFont="1" applyFill="1" applyBorder="1" applyAlignment="1" applyProtection="1">
      <alignment horizontal="center" vertical="center" wrapText="1"/>
    </xf>
    <xf numFmtId="0" fontId="34" fillId="16" borderId="40" xfId="6" applyNumberFormat="1" applyFont="1" applyFill="1" applyBorder="1" applyAlignment="1" applyProtection="1">
      <alignment horizontal="center" vertical="center" wrapText="1"/>
    </xf>
    <xf numFmtId="0" fontId="34" fillId="16" borderId="0" xfId="6" applyNumberFormat="1" applyFont="1" applyFill="1" applyBorder="1" applyAlignment="1" applyProtection="1">
      <alignment horizontal="center" vertical="center" wrapText="1"/>
    </xf>
    <xf numFmtId="0" fontId="34" fillId="16" borderId="70" xfId="6" applyNumberFormat="1" applyFont="1" applyFill="1" applyBorder="1" applyAlignment="1" applyProtection="1">
      <alignment horizontal="center" vertical="center" wrapText="1"/>
    </xf>
    <xf numFmtId="0" fontId="34" fillId="16" borderId="32" xfId="6" applyNumberFormat="1" applyFont="1" applyFill="1" applyBorder="1" applyAlignment="1" applyProtection="1">
      <alignment horizontal="center" vertical="center" wrapText="1"/>
    </xf>
    <xf numFmtId="0" fontId="34" fillId="16" borderId="83" xfId="6" applyNumberFormat="1" applyFont="1" applyFill="1" applyBorder="1" applyAlignment="1" applyProtection="1">
      <alignment horizontal="center" vertical="center" wrapText="1"/>
    </xf>
    <xf numFmtId="0" fontId="14" fillId="16" borderId="7" xfId="0" applyFont="1" applyFill="1" applyBorder="1" applyAlignment="1">
      <alignment horizontal="center" vertical="center" textRotation="90"/>
    </xf>
    <xf numFmtId="0" fontId="13" fillId="19" borderId="19" xfId="9" applyNumberFormat="1" applyFont="1" applyFill="1" applyBorder="1" applyAlignment="1" applyProtection="1">
      <alignment horizontal="center" vertical="center" wrapText="1"/>
    </xf>
    <xf numFmtId="0" fontId="13" fillId="19" borderId="40" xfId="9" applyNumberFormat="1" applyFont="1" applyFill="1" applyBorder="1" applyAlignment="1" applyProtection="1">
      <alignment horizontal="center" vertical="center" wrapText="1"/>
    </xf>
    <xf numFmtId="0" fontId="13" fillId="19" borderId="70" xfId="9" applyNumberFormat="1" applyFont="1" applyFill="1" applyBorder="1" applyAlignment="1" applyProtection="1">
      <alignment horizontal="center" vertical="center" wrapText="1"/>
    </xf>
    <xf numFmtId="0" fontId="14" fillId="16" borderId="86" xfId="0" applyFont="1" applyFill="1" applyBorder="1" applyAlignment="1">
      <alignment horizontal="center" vertical="center" wrapText="1"/>
    </xf>
    <xf numFmtId="0" fontId="14" fillId="16" borderId="87" xfId="0" applyFont="1" applyFill="1" applyBorder="1" applyAlignment="1">
      <alignment horizontal="center" vertical="center" wrapText="1"/>
    </xf>
    <xf numFmtId="0" fontId="13" fillId="0" borderId="6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14" borderId="69" xfId="6" applyNumberFormat="1" applyFont="1" applyFill="1" applyBorder="1" applyAlignment="1" applyProtection="1">
      <alignment horizontal="center" vertical="center"/>
    </xf>
    <xf numFmtId="0" fontId="14" fillId="14" borderId="40" xfId="6" applyNumberFormat="1" applyFont="1" applyFill="1" applyBorder="1" applyAlignment="1" applyProtection="1">
      <alignment horizontal="center" vertical="center"/>
    </xf>
    <xf numFmtId="0" fontId="14" fillId="14" borderId="0" xfId="6" applyNumberFormat="1" applyFont="1" applyFill="1" applyBorder="1" applyAlignment="1" applyProtection="1">
      <alignment horizontal="center" vertical="center"/>
    </xf>
    <xf numFmtId="0" fontId="14" fillId="14" borderId="70" xfId="6" applyNumberFormat="1" applyFont="1" applyFill="1" applyBorder="1" applyAlignment="1" applyProtection="1">
      <alignment horizontal="center" vertical="center"/>
    </xf>
    <xf numFmtId="0" fontId="14" fillId="14" borderId="64" xfId="6" applyNumberFormat="1" applyFont="1" applyFill="1" applyBorder="1" applyAlignment="1" applyProtection="1">
      <alignment horizontal="center" vertical="center"/>
    </xf>
    <xf numFmtId="0" fontId="14" fillId="14" borderId="11" xfId="6" applyNumberFormat="1" applyFont="1" applyFill="1" applyBorder="1" applyAlignment="1" applyProtection="1">
      <alignment horizontal="center" vertical="center"/>
    </xf>
    <xf numFmtId="0" fontId="14" fillId="15" borderId="12" xfId="8" applyNumberFormat="1" applyFont="1" applyFill="1" applyBorder="1" applyAlignment="1" applyProtection="1">
      <alignment horizontal="center" vertical="center"/>
    </xf>
    <xf numFmtId="0" fontId="14" fillId="15" borderId="15" xfId="8" applyNumberFormat="1" applyFont="1" applyFill="1" applyBorder="1" applyAlignment="1" applyProtection="1">
      <alignment horizontal="center" vertical="center"/>
    </xf>
    <xf numFmtId="0" fontId="14" fillId="15" borderId="14" xfId="8" applyNumberFormat="1" applyFont="1" applyFill="1" applyBorder="1" applyAlignment="1" applyProtection="1">
      <alignment horizontal="center" vertical="center"/>
    </xf>
    <xf numFmtId="0" fontId="14" fillId="14" borderId="72" xfId="6" applyNumberFormat="1" applyFont="1" applyFill="1" applyBorder="1" applyAlignment="1" applyProtection="1">
      <alignment horizontal="center" vertical="center"/>
    </xf>
    <xf numFmtId="0" fontId="14" fillId="14" borderId="42" xfId="6" applyNumberFormat="1" applyFont="1" applyFill="1" applyBorder="1" applyAlignment="1" applyProtection="1">
      <alignment horizontal="center" vertical="center"/>
    </xf>
    <xf numFmtId="0" fontId="14" fillId="14" borderId="43" xfId="6" applyNumberFormat="1" applyFont="1" applyFill="1" applyBorder="1" applyAlignment="1" applyProtection="1">
      <alignment horizontal="center" vertical="center"/>
    </xf>
    <xf numFmtId="0" fontId="14" fillId="14" borderId="12" xfId="6" applyNumberFormat="1" applyFont="1" applyFill="1" applyBorder="1" applyAlignment="1" applyProtection="1">
      <alignment horizontal="center" vertical="center"/>
    </xf>
    <xf numFmtId="0" fontId="14" fillId="14" borderId="15" xfId="6" applyNumberFormat="1" applyFont="1" applyFill="1" applyBorder="1" applyAlignment="1" applyProtection="1">
      <alignment horizontal="center" vertical="center"/>
    </xf>
    <xf numFmtId="0" fontId="14" fillId="15" borderId="41" xfId="8" applyNumberFormat="1" applyFont="1" applyFill="1" applyBorder="1" applyAlignment="1" applyProtection="1">
      <alignment horizontal="center" vertical="center"/>
    </xf>
    <xf numFmtId="0" fontId="14" fillId="15" borderId="42" xfId="8" applyNumberFormat="1" applyFont="1" applyFill="1" applyBorder="1" applyAlignment="1" applyProtection="1">
      <alignment horizontal="center" vertical="center"/>
    </xf>
    <xf numFmtId="0" fontId="14" fillId="15" borderId="43" xfId="8" applyNumberFormat="1" applyFont="1" applyFill="1" applyBorder="1" applyAlignment="1" applyProtection="1">
      <alignment horizontal="center" vertical="center"/>
    </xf>
    <xf numFmtId="0" fontId="14" fillId="22" borderId="27" xfId="0" applyFont="1" applyFill="1" applyBorder="1" applyAlignment="1">
      <alignment horizontal="center" vertical="center" textRotation="90"/>
    </xf>
    <xf numFmtId="0" fontId="14" fillId="22" borderId="71" xfId="0" applyFont="1" applyFill="1" applyBorder="1" applyAlignment="1">
      <alignment horizontal="center" vertical="center" textRotation="90"/>
    </xf>
    <xf numFmtId="0" fontId="14" fillId="22" borderId="8" xfId="0" applyFont="1" applyFill="1" applyBorder="1" applyAlignment="1">
      <alignment horizontal="center" vertical="center" textRotation="90"/>
    </xf>
    <xf numFmtId="0" fontId="13" fillId="14" borderId="73" xfId="6" applyNumberFormat="1" applyFont="1" applyFill="1" applyBorder="1" applyAlignment="1" applyProtection="1">
      <alignment horizontal="center" vertical="center"/>
    </xf>
    <xf numFmtId="0" fontId="13" fillId="14" borderId="74" xfId="6" applyNumberFormat="1" applyFont="1" applyFill="1" applyBorder="1" applyAlignment="1" applyProtection="1">
      <alignment horizontal="center" vertical="center"/>
    </xf>
    <xf numFmtId="0" fontId="13" fillId="17" borderId="71" xfId="0" applyFont="1" applyFill="1" applyBorder="1" applyAlignment="1">
      <alignment horizontal="center" vertical="center"/>
    </xf>
    <xf numFmtId="0" fontId="13" fillId="17" borderId="64" xfId="0" applyFont="1" applyFill="1" applyBorder="1" applyAlignment="1">
      <alignment horizontal="center" vertical="center"/>
    </xf>
    <xf numFmtId="0" fontId="13" fillId="17" borderId="0" xfId="0" applyFont="1" applyFill="1" applyBorder="1" applyAlignment="1">
      <alignment horizontal="center" vertical="center"/>
    </xf>
    <xf numFmtId="0" fontId="13" fillId="17" borderId="11" xfId="0" applyFont="1" applyFill="1" applyBorder="1" applyAlignment="1">
      <alignment horizontal="center" vertical="center"/>
    </xf>
    <xf numFmtId="0" fontId="13" fillId="19" borderId="19" xfId="9" applyNumberFormat="1" applyFont="1" applyFill="1" applyBorder="1" applyAlignment="1" applyProtection="1">
      <alignment horizontal="center" vertical="center"/>
    </xf>
    <xf numFmtId="0" fontId="13" fillId="19" borderId="65" xfId="9" applyNumberFormat="1" applyFont="1" applyFill="1" applyBorder="1" applyAlignment="1" applyProtection="1">
      <alignment horizontal="center" vertical="center" wrapText="1"/>
    </xf>
    <xf numFmtId="0" fontId="13" fillId="19" borderId="84" xfId="9" applyNumberFormat="1" applyFont="1" applyFill="1" applyBorder="1" applyAlignment="1" applyProtection="1">
      <alignment horizontal="center" vertical="center"/>
    </xf>
    <xf numFmtId="0" fontId="13" fillId="19" borderId="53" xfId="9" applyNumberFormat="1" applyFont="1" applyFill="1" applyBorder="1" applyAlignment="1" applyProtection="1">
      <alignment horizontal="center" vertical="center"/>
    </xf>
    <xf numFmtId="0" fontId="13" fillId="19" borderId="75" xfId="9" applyNumberFormat="1" applyFont="1" applyFill="1" applyBorder="1" applyAlignment="1" applyProtection="1">
      <alignment horizontal="center" vertical="center"/>
    </xf>
    <xf numFmtId="0" fontId="13" fillId="19" borderId="61" xfId="9" applyNumberFormat="1" applyFont="1" applyFill="1" applyBorder="1" applyAlignment="1" applyProtection="1">
      <alignment horizontal="center" vertical="center"/>
    </xf>
    <xf numFmtId="0" fontId="19" fillId="12" borderId="64" xfId="0" applyFont="1" applyFill="1" applyBorder="1" applyAlignment="1">
      <alignment horizontal="center"/>
    </xf>
    <xf numFmtId="0" fontId="19" fillId="12" borderId="0" xfId="0" applyFont="1" applyFill="1" applyBorder="1" applyAlignment="1">
      <alignment horizontal="center"/>
    </xf>
    <xf numFmtId="0" fontId="34" fillId="16" borderId="69" xfId="6" applyNumberFormat="1" applyFont="1" applyFill="1" applyBorder="1" applyAlignment="1" applyProtection="1">
      <alignment horizontal="center" vertical="center"/>
    </xf>
    <xf numFmtId="0" fontId="34" fillId="16" borderId="40" xfId="6" applyNumberFormat="1" applyFont="1" applyFill="1" applyBorder="1" applyAlignment="1" applyProtection="1">
      <alignment horizontal="center" vertical="center"/>
    </xf>
    <xf numFmtId="0" fontId="34" fillId="16" borderId="0" xfId="6" applyNumberFormat="1" applyFont="1" applyFill="1" applyBorder="1" applyAlignment="1" applyProtection="1">
      <alignment horizontal="center" vertical="center"/>
    </xf>
    <xf numFmtId="0" fontId="34" fillId="16" borderId="70" xfId="6" applyNumberFormat="1" applyFont="1" applyFill="1" applyBorder="1" applyAlignment="1" applyProtection="1">
      <alignment horizontal="center" vertical="center"/>
    </xf>
    <xf numFmtId="0" fontId="34" fillId="16" borderId="32" xfId="6" applyNumberFormat="1" applyFont="1" applyFill="1" applyBorder="1" applyAlignment="1" applyProtection="1">
      <alignment horizontal="center" vertical="center"/>
    </xf>
    <xf numFmtId="0" fontId="34" fillId="16" borderId="83" xfId="6" applyNumberFormat="1" applyFont="1" applyFill="1" applyBorder="1" applyAlignment="1" applyProtection="1">
      <alignment horizontal="center" vertical="center"/>
    </xf>
    <xf numFmtId="0" fontId="13" fillId="12" borderId="64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14" fillId="14" borderId="41" xfId="6" applyNumberFormat="1" applyFont="1" applyFill="1" applyBorder="1" applyAlignment="1" applyProtection="1">
      <alignment horizontal="center" vertical="center"/>
    </xf>
    <xf numFmtId="0" fontId="14" fillId="14" borderId="14" xfId="6" applyNumberFormat="1" applyFont="1" applyFill="1" applyBorder="1" applyAlignment="1" applyProtection="1">
      <alignment horizontal="center" vertical="center"/>
    </xf>
    <xf numFmtId="0" fontId="13" fillId="12" borderId="0" xfId="0" applyFont="1" applyFill="1" applyAlignment="1">
      <alignment horizontal="center" vertical="center" wrapText="1"/>
    </xf>
    <xf numFmtId="0" fontId="14" fillId="13" borderId="7" xfId="7" applyNumberFormat="1" applyFont="1" applyFill="1" applyBorder="1" applyAlignment="1" applyProtection="1">
      <alignment horizontal="center" vertical="center"/>
    </xf>
    <xf numFmtId="0" fontId="13" fillId="16" borderId="71" xfId="6" applyNumberFormat="1" applyFont="1" applyFill="1" applyBorder="1" applyAlignment="1" applyProtection="1">
      <alignment horizontal="center" vertical="center" wrapText="1"/>
    </xf>
    <xf numFmtId="0" fontId="13" fillId="16" borderId="8" xfId="6" applyNumberFormat="1" applyFont="1" applyFill="1" applyBorder="1" applyAlignment="1" applyProtection="1">
      <alignment horizontal="center" vertical="center" wrapText="1"/>
    </xf>
    <xf numFmtId="0" fontId="14" fillId="13" borderId="88" xfId="7" applyNumberFormat="1" applyFont="1" applyFill="1" applyBorder="1" applyAlignment="1" applyProtection="1">
      <alignment horizontal="center" vertical="center"/>
    </xf>
    <xf numFmtId="0" fontId="14" fillId="13" borderId="52" xfId="7" applyNumberFormat="1" applyFont="1" applyFill="1" applyBorder="1" applyAlignment="1" applyProtection="1">
      <alignment horizontal="center" vertical="center"/>
    </xf>
    <xf numFmtId="0" fontId="14" fillId="13" borderId="89" xfId="7" applyNumberFormat="1" applyFont="1" applyFill="1" applyBorder="1" applyAlignment="1" applyProtection="1">
      <alignment horizontal="center" vertical="center"/>
    </xf>
    <xf numFmtId="0" fontId="14" fillId="16" borderId="88" xfId="6" applyNumberFormat="1" applyFont="1" applyFill="1" applyBorder="1" applyAlignment="1" applyProtection="1">
      <alignment horizontal="center" vertical="center"/>
    </xf>
    <xf numFmtId="0" fontId="14" fillId="16" borderId="52" xfId="6" applyNumberFormat="1" applyFont="1" applyFill="1" applyBorder="1" applyAlignment="1" applyProtection="1">
      <alignment horizontal="center" vertical="center"/>
    </xf>
    <xf numFmtId="0" fontId="14" fillId="16" borderId="89" xfId="6" applyNumberFormat="1" applyFont="1" applyFill="1" applyBorder="1" applyAlignment="1" applyProtection="1">
      <alignment horizontal="center" vertical="center"/>
    </xf>
    <xf numFmtId="1" fontId="13" fillId="19" borderId="13" xfId="9" applyNumberFormat="1" applyFont="1" applyFill="1" applyBorder="1" applyAlignment="1" applyProtection="1">
      <alignment horizontal="center" vertical="center"/>
    </xf>
    <xf numFmtId="0" fontId="14" fillId="22" borderId="18" xfId="0" applyFont="1" applyFill="1" applyBorder="1" applyAlignment="1">
      <alignment horizontal="center" vertical="center" textRotation="90"/>
    </xf>
    <xf numFmtId="0" fontId="14" fillId="22" borderId="6" xfId="0" applyFont="1" applyFill="1" applyBorder="1" applyAlignment="1">
      <alignment horizontal="center" vertical="center" textRotation="90"/>
    </xf>
    <xf numFmtId="0" fontId="14" fillId="22" borderId="7" xfId="0" applyFont="1" applyFill="1" applyBorder="1" applyAlignment="1">
      <alignment horizontal="center" vertical="center" textRotation="90"/>
    </xf>
    <xf numFmtId="0" fontId="20" fillId="12" borderId="64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center"/>
    </xf>
    <xf numFmtId="0" fontId="16" fillId="16" borderId="71" xfId="6" applyNumberFormat="1" applyFont="1" applyFill="1" applyBorder="1" applyAlignment="1" applyProtection="1">
      <alignment horizontal="center" vertical="center" wrapText="1"/>
    </xf>
    <xf numFmtId="0" fontId="16" fillId="16" borderId="0" xfId="6" applyNumberFormat="1" applyFont="1" applyFill="1" applyBorder="1" applyAlignment="1" applyProtection="1">
      <alignment horizontal="center" vertical="center" wrapText="1"/>
    </xf>
    <xf numFmtId="0" fontId="16" fillId="16" borderId="70" xfId="6" applyNumberFormat="1" applyFont="1" applyFill="1" applyBorder="1" applyAlignment="1" applyProtection="1">
      <alignment horizontal="center" vertical="center" wrapText="1"/>
    </xf>
    <xf numFmtId="0" fontId="16" fillId="16" borderId="8" xfId="6" applyNumberFormat="1" applyFont="1" applyFill="1" applyBorder="1" applyAlignment="1" applyProtection="1">
      <alignment horizontal="center" vertical="center" wrapText="1"/>
    </xf>
    <xf numFmtId="0" fontId="16" fillId="16" borderId="64" xfId="6" applyNumberFormat="1" applyFont="1" applyFill="1" applyBorder="1" applyAlignment="1" applyProtection="1">
      <alignment horizontal="center" vertical="center" wrapText="1"/>
    </xf>
    <xf numFmtId="0" fontId="16" fillId="16" borderId="11" xfId="6" applyNumberFormat="1" applyFont="1" applyFill="1" applyBorder="1" applyAlignment="1" applyProtection="1">
      <alignment horizontal="center" vertical="center" wrapText="1"/>
    </xf>
    <xf numFmtId="0" fontId="13" fillId="17" borderId="13" xfId="12" applyNumberFormat="1" applyFont="1" applyFill="1" applyBorder="1" applyAlignment="1" applyProtection="1">
      <alignment horizontal="center" vertical="center"/>
    </xf>
    <xf numFmtId="0" fontId="13" fillId="17" borderId="65" xfId="12" applyNumberFormat="1" applyFont="1" applyFill="1" applyBorder="1" applyAlignment="1" applyProtection="1">
      <alignment horizontal="center" vertical="center"/>
    </xf>
    <xf numFmtId="0" fontId="13" fillId="17" borderId="0" xfId="12" applyNumberFormat="1" applyFont="1" applyFill="1" applyBorder="1" applyAlignment="1" applyProtection="1">
      <alignment horizontal="center" vertical="center"/>
    </xf>
    <xf numFmtId="0" fontId="13" fillId="17" borderId="64" xfId="12" applyNumberFormat="1" applyFont="1" applyFill="1" applyBorder="1" applyAlignment="1" applyProtection="1">
      <alignment horizontal="center" vertical="center"/>
    </xf>
    <xf numFmtId="0" fontId="13" fillId="17" borderId="16" xfId="12" applyNumberFormat="1" applyFont="1" applyFill="1" applyBorder="1" applyAlignment="1" applyProtection="1">
      <alignment horizontal="center" vertical="center"/>
    </xf>
    <xf numFmtId="0" fontId="16" fillId="16" borderId="69" xfId="6" applyNumberFormat="1" applyFont="1" applyFill="1" applyBorder="1" applyAlignment="1" applyProtection="1">
      <alignment horizontal="center" vertical="center" wrapText="1"/>
    </xf>
    <xf numFmtId="0" fontId="16" fillId="16" borderId="40" xfId="6" applyNumberFormat="1" applyFont="1" applyFill="1" applyBorder="1" applyAlignment="1" applyProtection="1">
      <alignment horizontal="center" vertical="center" wrapText="1"/>
    </xf>
    <xf numFmtId="0" fontId="37" fillId="16" borderId="12" xfId="0" applyFont="1" applyFill="1" applyBorder="1" applyAlignment="1">
      <alignment horizontal="center" vertical="center"/>
    </xf>
    <xf numFmtId="0" fontId="35" fillId="19" borderId="12" xfId="9" applyNumberFormat="1" applyFont="1" applyFill="1" applyBorder="1" applyAlignment="1" applyProtection="1">
      <alignment horizontal="center" vertical="center" wrapText="1"/>
    </xf>
    <xf numFmtId="0" fontId="37" fillId="16" borderId="12" xfId="6" applyNumberFormat="1" applyFont="1" applyFill="1" applyBorder="1" applyAlignment="1" applyProtection="1">
      <alignment horizontal="center" vertical="center"/>
    </xf>
    <xf numFmtId="0" fontId="37" fillId="16" borderId="15" xfId="6" applyNumberFormat="1" applyFont="1" applyFill="1" applyBorder="1" applyAlignment="1" applyProtection="1">
      <alignment horizontal="center" vertical="center"/>
    </xf>
    <xf numFmtId="0" fontId="35" fillId="19" borderId="12" xfId="9" applyNumberFormat="1" applyFont="1" applyFill="1" applyBorder="1" applyAlignment="1" applyProtection="1">
      <alignment horizontal="center" vertical="center"/>
    </xf>
    <xf numFmtId="0" fontId="35" fillId="19" borderId="13" xfId="9" applyNumberFormat="1" applyFont="1" applyFill="1" applyBorder="1" applyAlignment="1" applyProtection="1">
      <alignment horizontal="center" vertical="center" wrapText="1"/>
    </xf>
    <xf numFmtId="0" fontId="37" fillId="13" borderId="41" xfId="7" applyNumberFormat="1" applyFont="1" applyFill="1" applyBorder="1" applyAlignment="1" applyProtection="1">
      <alignment horizontal="center" vertical="center"/>
    </xf>
    <xf numFmtId="0" fontId="37" fillId="13" borderId="42" xfId="7" applyNumberFormat="1" applyFont="1" applyFill="1" applyBorder="1" applyAlignment="1" applyProtection="1">
      <alignment horizontal="center" vertical="center"/>
    </xf>
    <xf numFmtId="0" fontId="37" fillId="13" borderId="43" xfId="7" applyNumberFormat="1" applyFont="1" applyFill="1" applyBorder="1" applyAlignment="1" applyProtection="1">
      <alignment horizontal="center" vertical="center"/>
    </xf>
    <xf numFmtId="0" fontId="37" fillId="16" borderId="41" xfId="6" applyNumberFormat="1" applyFont="1" applyFill="1" applyBorder="1" applyAlignment="1" applyProtection="1">
      <alignment horizontal="center" vertical="center"/>
    </xf>
    <xf numFmtId="0" fontId="37" fillId="16" borderId="42" xfId="6" applyNumberFormat="1" applyFont="1" applyFill="1" applyBorder="1" applyAlignment="1" applyProtection="1">
      <alignment horizontal="center" vertical="center"/>
    </xf>
    <xf numFmtId="0" fontId="37" fillId="16" borderId="43" xfId="6" applyNumberFormat="1" applyFont="1" applyFill="1" applyBorder="1" applyAlignment="1" applyProtection="1">
      <alignment horizontal="center" vertical="center"/>
    </xf>
    <xf numFmtId="0" fontId="37" fillId="13" borderId="12" xfId="7" applyNumberFormat="1" applyFont="1" applyFill="1" applyBorder="1" applyAlignment="1" applyProtection="1">
      <alignment horizontal="center" vertical="center"/>
    </xf>
    <xf numFmtId="0" fontId="37" fillId="16" borderId="18" xfId="0" applyFont="1" applyFill="1" applyBorder="1" applyAlignment="1">
      <alignment horizontal="center" vertical="center" textRotation="90"/>
    </xf>
    <xf numFmtId="0" fontId="37" fillId="16" borderId="71" xfId="0" applyFont="1" applyFill="1" applyBorder="1" applyAlignment="1">
      <alignment horizontal="center" vertical="center" textRotation="90"/>
    </xf>
    <xf numFmtId="0" fontId="37" fillId="16" borderId="6" xfId="0" applyFont="1" applyFill="1" applyBorder="1" applyAlignment="1">
      <alignment horizontal="center" vertical="center" textRotation="90"/>
    </xf>
    <xf numFmtId="0" fontId="37" fillId="16" borderId="7" xfId="0" applyFont="1" applyFill="1" applyBorder="1" applyAlignment="1">
      <alignment horizontal="center" vertical="center" textRotation="90"/>
    </xf>
    <xf numFmtId="0" fontId="37" fillId="16" borderId="14" xfId="6" applyNumberFormat="1" applyFont="1" applyFill="1" applyBorder="1" applyAlignment="1" applyProtection="1">
      <alignment horizontal="center" vertical="center"/>
    </xf>
    <xf numFmtId="0" fontId="38" fillId="12" borderId="64" xfId="0" applyFont="1" applyFill="1" applyBorder="1" applyAlignment="1">
      <alignment horizontal="center"/>
    </xf>
    <xf numFmtId="0" fontId="38" fillId="12" borderId="0" xfId="0" applyFont="1" applyFill="1" applyBorder="1" applyAlignment="1">
      <alignment horizontal="center"/>
    </xf>
    <xf numFmtId="0" fontId="35" fillId="12" borderId="47" xfId="0" applyFont="1" applyFill="1" applyBorder="1" applyAlignment="1">
      <alignment horizontal="center" vertical="center"/>
    </xf>
    <xf numFmtId="0" fontId="35" fillId="12" borderId="16" xfId="0" applyFont="1" applyFill="1" applyBorder="1" applyAlignment="1">
      <alignment horizontal="center" vertical="center"/>
    </xf>
    <xf numFmtId="0" fontId="35" fillId="19" borderId="16" xfId="9" applyNumberFormat="1" applyFont="1" applyFill="1" applyBorder="1" applyAlignment="1" applyProtection="1">
      <alignment horizontal="center" vertical="center" wrapText="1"/>
    </xf>
    <xf numFmtId="0" fontId="37" fillId="13" borderId="14" xfId="7" applyNumberFormat="1" applyFont="1" applyFill="1" applyBorder="1" applyAlignment="1" applyProtection="1">
      <alignment horizontal="center" vertical="center"/>
    </xf>
    <xf numFmtId="0" fontId="37" fillId="13" borderId="15" xfId="7" applyNumberFormat="1" applyFont="1" applyFill="1" applyBorder="1" applyAlignment="1" applyProtection="1">
      <alignment horizontal="center" vertical="center"/>
    </xf>
    <xf numFmtId="0" fontId="35" fillId="19" borderId="16" xfId="9" applyNumberFormat="1" applyFont="1" applyFill="1" applyBorder="1" applyAlignment="1" applyProtection="1">
      <alignment horizontal="center" vertical="center"/>
    </xf>
    <xf numFmtId="0" fontId="35" fillId="17" borderId="19" xfId="12" applyNumberFormat="1" applyFont="1" applyFill="1" applyBorder="1" applyAlignment="1" applyProtection="1">
      <alignment horizontal="center" vertical="center"/>
    </xf>
    <xf numFmtId="0" fontId="35" fillId="19" borderId="7" xfId="9" applyNumberFormat="1" applyFont="1" applyFill="1" applyBorder="1" applyAlignment="1" applyProtection="1">
      <alignment horizontal="center" vertical="center" wrapText="1"/>
    </xf>
    <xf numFmtId="0" fontId="37" fillId="13" borderId="7" xfId="7" applyNumberFormat="1" applyFont="1" applyFill="1" applyBorder="1" applyAlignment="1" applyProtection="1">
      <alignment horizontal="center" vertical="center"/>
    </xf>
    <xf numFmtId="0" fontId="39" fillId="16" borderId="71" xfId="6" applyNumberFormat="1" applyFont="1" applyFill="1" applyBorder="1" applyAlignment="1" applyProtection="1">
      <alignment horizontal="center" vertical="center" wrapText="1"/>
    </xf>
    <xf numFmtId="0" fontId="39" fillId="16" borderId="0" xfId="6" applyNumberFormat="1" applyFont="1" applyFill="1" applyBorder="1" applyAlignment="1" applyProtection="1">
      <alignment horizontal="center" vertical="center" wrapText="1"/>
    </xf>
    <xf numFmtId="0" fontId="39" fillId="16" borderId="70" xfId="6" applyNumberFormat="1" applyFont="1" applyFill="1" applyBorder="1" applyAlignment="1" applyProtection="1">
      <alignment horizontal="center" vertical="center" wrapText="1"/>
    </xf>
    <xf numFmtId="0" fontId="39" fillId="16" borderId="8" xfId="6" applyNumberFormat="1" applyFont="1" applyFill="1" applyBorder="1" applyAlignment="1" applyProtection="1">
      <alignment horizontal="center" vertical="center" wrapText="1"/>
    </xf>
    <xf numFmtId="0" fontId="39" fillId="16" borderId="64" xfId="6" applyNumberFormat="1" applyFont="1" applyFill="1" applyBorder="1" applyAlignment="1" applyProtection="1">
      <alignment horizontal="center" vertical="center" wrapText="1"/>
    </xf>
    <xf numFmtId="0" fontId="39" fillId="16" borderId="11" xfId="6" applyNumberFormat="1" applyFont="1" applyFill="1" applyBorder="1" applyAlignment="1" applyProtection="1">
      <alignment horizontal="center" vertical="center" wrapText="1"/>
    </xf>
    <xf numFmtId="0" fontId="35" fillId="19" borderId="7" xfId="9" applyNumberFormat="1" applyFont="1" applyFill="1" applyBorder="1" applyAlignment="1" applyProtection="1">
      <alignment horizontal="center" vertical="center"/>
    </xf>
    <xf numFmtId="0" fontId="40" fillId="16" borderId="69" xfId="6" applyNumberFormat="1" applyFont="1" applyFill="1" applyBorder="1" applyAlignment="1" applyProtection="1">
      <alignment horizontal="center" vertical="center" wrapText="1"/>
    </xf>
    <xf numFmtId="0" fontId="40" fillId="16" borderId="69" xfId="6" applyNumberFormat="1" applyFont="1" applyFill="1" applyBorder="1" applyAlignment="1" applyProtection="1">
      <alignment horizontal="center" vertical="center"/>
    </xf>
    <xf numFmtId="0" fontId="40" fillId="16" borderId="40" xfId="6" applyNumberFormat="1" applyFont="1" applyFill="1" applyBorder="1" applyAlignment="1" applyProtection="1">
      <alignment horizontal="center" vertical="center"/>
    </xf>
    <xf numFmtId="0" fontId="40" fillId="16" borderId="0" xfId="6" applyNumberFormat="1" applyFont="1" applyFill="1" applyBorder="1" applyAlignment="1" applyProtection="1">
      <alignment horizontal="center" vertical="center"/>
    </xf>
    <xf numFmtId="0" fontId="40" fillId="16" borderId="70" xfId="6" applyNumberFormat="1" applyFont="1" applyFill="1" applyBorder="1" applyAlignment="1" applyProtection="1">
      <alignment horizontal="center" vertical="center"/>
    </xf>
    <xf numFmtId="0" fontId="40" fillId="16" borderId="32" xfId="6" applyNumberFormat="1" applyFont="1" applyFill="1" applyBorder="1" applyAlignment="1" applyProtection="1">
      <alignment horizontal="center" vertical="center"/>
    </xf>
    <xf numFmtId="0" fontId="40" fillId="16" borderId="83" xfId="6" applyNumberFormat="1" applyFont="1" applyFill="1" applyBorder="1" applyAlignment="1" applyProtection="1">
      <alignment horizontal="center" vertical="center"/>
    </xf>
    <xf numFmtId="0" fontId="14" fillId="16" borderId="27" xfId="0" applyFont="1" applyFill="1" applyBorder="1" applyAlignment="1">
      <alignment horizontal="center" vertical="center" textRotation="90"/>
    </xf>
    <xf numFmtId="0" fontId="14" fillId="16" borderId="71" xfId="0" applyFont="1" applyFill="1" applyBorder="1" applyAlignment="1">
      <alignment horizontal="center" vertical="center" textRotation="90"/>
    </xf>
    <xf numFmtId="0" fontId="14" fillId="16" borderId="8" xfId="0" applyFont="1" applyFill="1" applyBorder="1" applyAlignment="1">
      <alignment horizontal="center" vertical="center" textRotation="90"/>
    </xf>
    <xf numFmtId="0" fontId="13" fillId="17" borderId="8" xfId="0" applyFont="1" applyFill="1" applyBorder="1" applyAlignment="1">
      <alignment horizontal="center" vertical="center"/>
    </xf>
    <xf numFmtId="0" fontId="14" fillId="17" borderId="11" xfId="0" applyFont="1" applyFill="1" applyBorder="1" applyAlignment="1">
      <alignment horizontal="center" vertical="center"/>
    </xf>
    <xf numFmtId="0" fontId="14" fillId="16" borderId="19" xfId="0" applyFont="1" applyFill="1" applyBorder="1" applyAlignment="1">
      <alignment horizontal="center" vertical="center" textRotation="90"/>
    </xf>
    <xf numFmtId="0" fontId="13" fillId="17" borderId="19" xfId="0" applyFont="1" applyFill="1" applyBorder="1" applyAlignment="1">
      <alignment horizontal="center" vertical="center"/>
    </xf>
    <xf numFmtId="0" fontId="14" fillId="17" borderId="19" xfId="0" applyFont="1" applyFill="1" applyBorder="1" applyAlignment="1">
      <alignment horizontal="center" vertical="center"/>
    </xf>
    <xf numFmtId="0" fontId="14" fillId="17" borderId="84" xfId="0" applyFont="1" applyFill="1" applyBorder="1" applyAlignment="1">
      <alignment horizontal="center" vertical="center"/>
    </xf>
    <xf numFmtId="0" fontId="13" fillId="14" borderId="0" xfId="6" applyNumberFormat="1" applyFont="1" applyFill="1" applyBorder="1" applyAlignment="1" applyProtection="1">
      <alignment horizontal="center" vertical="center"/>
    </xf>
    <xf numFmtId="0" fontId="13" fillId="14" borderId="70" xfId="6" applyNumberFormat="1" applyFont="1" applyFill="1" applyBorder="1" applyAlignment="1" applyProtection="1">
      <alignment horizontal="center" vertical="center"/>
    </xf>
    <xf numFmtId="0" fontId="37" fillId="13" borderId="13" xfId="7" applyNumberFormat="1" applyFont="1" applyFill="1" applyBorder="1" applyAlignment="1" applyProtection="1">
      <alignment horizontal="center" vertical="center"/>
    </xf>
    <xf numFmtId="0" fontId="37" fillId="13" borderId="65" xfId="7" applyNumberFormat="1" applyFont="1" applyFill="1" applyBorder="1" applyAlignment="1" applyProtection="1">
      <alignment horizontal="center" vertical="center"/>
    </xf>
    <xf numFmtId="0" fontId="37" fillId="13" borderId="51" xfId="7" applyNumberFormat="1" applyFont="1" applyFill="1" applyBorder="1" applyAlignment="1" applyProtection="1">
      <alignment horizontal="center" vertical="center"/>
    </xf>
    <xf numFmtId="0" fontId="35" fillId="12" borderId="64" xfId="0" applyFont="1" applyFill="1" applyBorder="1" applyAlignment="1">
      <alignment horizontal="center"/>
    </xf>
    <xf numFmtId="0" fontId="35" fillId="12" borderId="0" xfId="0" applyFont="1" applyFill="1" applyBorder="1" applyAlignment="1">
      <alignment horizontal="center"/>
    </xf>
    <xf numFmtId="0" fontId="37" fillId="14" borderId="69" xfId="6" applyNumberFormat="1" applyFont="1" applyFill="1" applyBorder="1" applyAlignment="1" applyProtection="1">
      <alignment horizontal="center" vertical="center" wrapText="1"/>
    </xf>
    <xf numFmtId="0" fontId="37" fillId="14" borderId="69" xfId="6" applyNumberFormat="1" applyFont="1" applyFill="1" applyBorder="1" applyAlignment="1" applyProtection="1">
      <alignment horizontal="center" vertical="center"/>
    </xf>
    <xf numFmtId="0" fontId="37" fillId="14" borderId="40" xfId="6" applyNumberFormat="1" applyFont="1" applyFill="1" applyBorder="1" applyAlignment="1" applyProtection="1">
      <alignment horizontal="center" vertical="center"/>
    </xf>
    <xf numFmtId="0" fontId="37" fillId="14" borderId="0" xfId="6" applyNumberFormat="1" applyFont="1" applyFill="1" applyBorder="1" applyAlignment="1" applyProtection="1">
      <alignment horizontal="center" vertical="center"/>
    </xf>
    <xf numFmtId="0" fontId="37" fillId="14" borderId="70" xfId="6" applyNumberFormat="1" applyFont="1" applyFill="1" applyBorder="1" applyAlignment="1" applyProtection="1">
      <alignment horizontal="center" vertical="center"/>
    </xf>
    <xf numFmtId="0" fontId="37" fillId="14" borderId="64" xfId="6" applyNumberFormat="1" applyFont="1" applyFill="1" applyBorder="1" applyAlignment="1" applyProtection="1">
      <alignment horizontal="center" vertical="center"/>
    </xf>
    <xf numFmtId="0" fontId="37" fillId="14" borderId="11" xfId="6" applyNumberFormat="1" applyFont="1" applyFill="1" applyBorder="1" applyAlignment="1" applyProtection="1">
      <alignment horizontal="center" vertical="center"/>
    </xf>
    <xf numFmtId="0" fontId="35" fillId="14" borderId="69" xfId="6" applyNumberFormat="1" applyFont="1" applyFill="1" applyBorder="1" applyAlignment="1" applyProtection="1">
      <alignment horizontal="center" vertical="center"/>
    </xf>
    <xf numFmtId="0" fontId="35" fillId="14" borderId="40" xfId="6" applyNumberFormat="1" applyFont="1" applyFill="1" applyBorder="1" applyAlignment="1" applyProtection="1">
      <alignment horizontal="center" vertical="center"/>
    </xf>
    <xf numFmtId="0" fontId="35" fillId="19" borderId="13" xfId="9" applyNumberFormat="1" applyFont="1" applyFill="1" applyBorder="1" applyAlignment="1" applyProtection="1">
      <alignment horizontal="center" vertical="center"/>
    </xf>
    <xf numFmtId="0" fontId="35" fillId="19" borderId="65" xfId="9" applyNumberFormat="1" applyFont="1" applyFill="1" applyBorder="1" applyAlignment="1" applyProtection="1">
      <alignment horizontal="center" vertical="center"/>
    </xf>
    <xf numFmtId="0" fontId="35" fillId="17" borderId="19" xfId="0" applyFont="1" applyFill="1" applyBorder="1" applyAlignment="1">
      <alignment horizontal="center" vertical="center"/>
    </xf>
    <xf numFmtId="0" fontId="37" fillId="17" borderId="19" xfId="0" applyFont="1" applyFill="1" applyBorder="1" applyAlignment="1">
      <alignment horizontal="center" vertical="center"/>
    </xf>
    <xf numFmtId="0" fontId="37" fillId="17" borderId="84" xfId="0" applyFont="1" applyFill="1" applyBorder="1" applyAlignment="1">
      <alignment horizontal="center" vertical="center"/>
    </xf>
    <xf numFmtId="0" fontId="35" fillId="19" borderId="18" xfId="9" applyNumberFormat="1" applyFont="1" applyFill="1" applyBorder="1" applyAlignment="1" applyProtection="1">
      <alignment horizontal="center" vertical="center" wrapText="1"/>
    </xf>
    <xf numFmtId="0" fontId="35" fillId="19" borderId="6" xfId="9" applyNumberFormat="1" applyFont="1" applyFill="1" applyBorder="1" applyAlignment="1" applyProtection="1">
      <alignment horizontal="center" vertical="center" wrapText="1"/>
    </xf>
    <xf numFmtId="0" fontId="35" fillId="19" borderId="63" xfId="9" applyNumberFormat="1" applyFont="1" applyFill="1" applyBorder="1" applyAlignment="1" applyProtection="1">
      <alignment horizontal="center" vertical="center" wrapText="1"/>
    </xf>
    <xf numFmtId="0" fontId="35" fillId="19" borderId="6" xfId="9" applyNumberFormat="1" applyFont="1" applyFill="1" applyBorder="1" applyAlignment="1" applyProtection="1">
      <alignment horizontal="center" vertical="center"/>
    </xf>
    <xf numFmtId="0" fontId="35" fillId="19" borderId="71" xfId="9" applyNumberFormat="1" applyFont="1" applyFill="1" applyBorder="1" applyAlignment="1" applyProtection="1">
      <alignment horizontal="center" vertical="center" wrapText="1"/>
    </xf>
    <xf numFmtId="0" fontId="35" fillId="19" borderId="8" xfId="9" applyNumberFormat="1" applyFont="1" applyFill="1" applyBorder="1" applyAlignment="1" applyProtection="1">
      <alignment horizontal="center" vertical="center" wrapText="1"/>
    </xf>
    <xf numFmtId="0" fontId="37" fillId="14" borderId="14" xfId="6" applyNumberFormat="1" applyFont="1" applyFill="1" applyBorder="1" applyAlignment="1" applyProtection="1">
      <alignment horizontal="center" vertical="center"/>
    </xf>
    <xf numFmtId="0" fontId="37" fillId="14" borderId="12" xfId="6" applyNumberFormat="1" applyFont="1" applyFill="1" applyBorder="1" applyAlignment="1" applyProtection="1">
      <alignment horizontal="center" vertical="center"/>
    </xf>
    <xf numFmtId="0" fontId="37" fillId="14" borderId="15" xfId="6" applyNumberFormat="1" applyFont="1" applyFill="1" applyBorder="1" applyAlignment="1" applyProtection="1">
      <alignment horizontal="center" vertical="center"/>
    </xf>
    <xf numFmtId="0" fontId="37" fillId="15" borderId="14" xfId="8" applyNumberFormat="1" applyFont="1" applyFill="1" applyBorder="1" applyAlignment="1" applyProtection="1">
      <alignment horizontal="center" vertical="center"/>
    </xf>
    <xf numFmtId="0" fontId="37" fillId="15" borderId="12" xfId="8" applyNumberFormat="1" applyFont="1" applyFill="1" applyBorder="1" applyAlignment="1" applyProtection="1">
      <alignment horizontal="center" vertical="center"/>
    </xf>
    <xf numFmtId="0" fontId="37" fillId="15" borderId="15" xfId="8" applyNumberFormat="1" applyFont="1" applyFill="1" applyBorder="1" applyAlignment="1" applyProtection="1">
      <alignment horizontal="center" vertical="center"/>
    </xf>
    <xf numFmtId="0" fontId="37" fillId="16" borderId="18" xfId="0" applyFont="1" applyFill="1" applyBorder="1" applyAlignment="1">
      <alignment horizontal="center" vertical="center" textRotation="90" wrapText="1"/>
    </xf>
    <xf numFmtId="0" fontId="37" fillId="16" borderId="6" xfId="0" applyFont="1" applyFill="1" applyBorder="1" applyAlignment="1">
      <alignment horizontal="center" vertical="center" textRotation="90" wrapText="1"/>
    </xf>
    <xf numFmtId="0" fontId="37" fillId="16" borderId="7" xfId="0" applyFont="1" applyFill="1" applyBorder="1" applyAlignment="1">
      <alignment horizontal="center" vertical="center" textRotation="90" wrapText="1"/>
    </xf>
    <xf numFmtId="0" fontId="37" fillId="15" borderId="41" xfId="8" applyNumberFormat="1" applyFont="1" applyFill="1" applyBorder="1" applyAlignment="1" applyProtection="1">
      <alignment horizontal="center" vertical="center"/>
    </xf>
    <xf numFmtId="0" fontId="37" fillId="15" borderId="42" xfId="8" applyNumberFormat="1" applyFont="1" applyFill="1" applyBorder="1" applyAlignment="1" applyProtection="1">
      <alignment horizontal="center" vertical="center"/>
    </xf>
    <xf numFmtId="0" fontId="37" fillId="15" borderId="43" xfId="8" applyNumberFormat="1" applyFont="1" applyFill="1" applyBorder="1" applyAlignment="1" applyProtection="1">
      <alignment horizontal="center" vertical="center"/>
    </xf>
    <xf numFmtId="0" fontId="35" fillId="19" borderId="18" xfId="9" applyNumberFormat="1" applyFont="1" applyFill="1" applyBorder="1" applyAlignment="1" applyProtection="1">
      <alignment horizontal="center" vertical="center"/>
    </xf>
    <xf numFmtId="0" fontId="35" fillId="19" borderId="27" xfId="9" applyNumberFormat="1" applyFont="1" applyFill="1" applyBorder="1" applyAlignment="1" applyProtection="1">
      <alignment horizontal="center" vertical="center" wrapText="1"/>
    </xf>
    <xf numFmtId="0" fontId="37" fillId="14" borderId="41" xfId="6" applyNumberFormat="1" applyFont="1" applyFill="1" applyBorder="1" applyAlignment="1" applyProtection="1">
      <alignment horizontal="center" vertical="center"/>
    </xf>
    <xf numFmtId="0" fontId="37" fillId="14" borderId="42" xfId="6" applyNumberFormat="1" applyFont="1" applyFill="1" applyBorder="1" applyAlignment="1" applyProtection="1">
      <alignment horizontal="center" vertical="center"/>
    </xf>
    <xf numFmtId="0" fontId="37" fillId="14" borderId="43" xfId="6" applyNumberFormat="1" applyFont="1" applyFill="1" applyBorder="1" applyAlignment="1" applyProtection="1">
      <alignment horizontal="center" vertical="center"/>
    </xf>
    <xf numFmtId="0" fontId="37" fillId="13" borderId="66" xfId="7" applyNumberFormat="1" applyFont="1" applyFill="1" applyBorder="1" applyAlignment="1" applyProtection="1">
      <alignment horizontal="center" vertical="center"/>
    </xf>
    <xf numFmtId="0" fontId="37" fillId="13" borderId="67" xfId="7" applyNumberFormat="1" applyFont="1" applyFill="1" applyBorder="1" applyAlignment="1" applyProtection="1">
      <alignment horizontal="center" vertical="center"/>
    </xf>
    <xf numFmtId="0" fontId="37" fillId="13" borderId="68" xfId="7" applyNumberFormat="1" applyFont="1" applyFill="1" applyBorder="1" applyAlignment="1" applyProtection="1">
      <alignment horizontal="center" vertical="center"/>
    </xf>
    <xf numFmtId="0" fontId="35" fillId="14" borderId="0" xfId="6" applyNumberFormat="1" applyFont="1" applyFill="1" applyBorder="1" applyAlignment="1" applyProtection="1">
      <alignment horizontal="center" vertical="center"/>
    </xf>
    <xf numFmtId="0" fontId="35" fillId="14" borderId="70" xfId="6" applyNumberFormat="1" applyFont="1" applyFill="1" applyBorder="1" applyAlignment="1" applyProtection="1">
      <alignment horizontal="center" vertical="center"/>
    </xf>
    <xf numFmtId="0" fontId="35" fillId="14" borderId="64" xfId="6" applyNumberFormat="1" applyFont="1" applyFill="1" applyBorder="1" applyAlignment="1" applyProtection="1">
      <alignment horizontal="center" vertical="center"/>
    </xf>
    <xf numFmtId="0" fontId="35" fillId="14" borderId="11" xfId="6" applyNumberFormat="1" applyFont="1" applyFill="1" applyBorder="1" applyAlignment="1" applyProtection="1">
      <alignment horizontal="center" vertical="center"/>
    </xf>
    <xf numFmtId="0" fontId="37" fillId="13" borderId="47" xfId="7" applyNumberFormat="1" applyFont="1" applyFill="1" applyBorder="1" applyAlignment="1" applyProtection="1">
      <alignment horizontal="center" vertical="center"/>
    </xf>
    <xf numFmtId="0" fontId="37" fillId="13" borderId="16" xfId="7" applyNumberFormat="1" applyFont="1" applyFill="1" applyBorder="1" applyAlignment="1" applyProtection="1">
      <alignment horizontal="center" vertical="center"/>
    </xf>
    <xf numFmtId="0" fontId="12" fillId="12" borderId="64" xfId="0" applyFont="1" applyFill="1" applyBorder="1" applyAlignment="1">
      <alignment horizontal="center"/>
    </xf>
    <xf numFmtId="0" fontId="12" fillId="12" borderId="0" xfId="0" applyFont="1" applyFill="1" applyBorder="1" applyAlignment="1">
      <alignment horizontal="center"/>
    </xf>
    <xf numFmtId="0" fontId="14" fillId="13" borderId="19" xfId="7" applyNumberFormat="1" applyFont="1" applyFill="1" applyBorder="1" applyAlignment="1" applyProtection="1">
      <alignment horizontal="center" vertical="center"/>
    </xf>
    <xf numFmtId="0" fontId="14" fillId="13" borderId="58" xfId="7" applyNumberFormat="1" applyFont="1" applyFill="1" applyBorder="1" applyAlignment="1" applyProtection="1">
      <alignment horizontal="center" vertical="center"/>
    </xf>
    <xf numFmtId="0" fontId="14" fillId="13" borderId="54" xfId="7" applyNumberFormat="1" applyFont="1" applyFill="1" applyBorder="1" applyAlignment="1" applyProtection="1">
      <alignment horizontal="center" vertical="center"/>
    </xf>
    <xf numFmtId="0" fontId="14" fillId="13" borderId="55" xfId="7" applyNumberFormat="1" applyFont="1" applyFill="1" applyBorder="1" applyAlignment="1" applyProtection="1">
      <alignment horizontal="center" vertical="center"/>
    </xf>
    <xf numFmtId="0" fontId="14" fillId="13" borderId="56" xfId="7" applyNumberFormat="1" applyFont="1" applyFill="1" applyBorder="1" applyAlignment="1" applyProtection="1">
      <alignment horizontal="center" vertical="center"/>
    </xf>
    <xf numFmtId="0" fontId="14" fillId="13" borderId="57" xfId="7" applyNumberFormat="1" applyFont="1" applyFill="1" applyBorder="1" applyAlignment="1" applyProtection="1">
      <alignment horizontal="center" vertical="center"/>
    </xf>
  </cellXfs>
  <cellStyles count="26">
    <cellStyle name="?" xfId="1"/>
    <cellStyle name="Dane wejściowe" xfId="21" builtinId="20" hidden="1"/>
    <cellStyle name="Dane wyjściowe" xfId="22" builtinId="21" hidden="1"/>
    <cellStyle name="Excel_BuiltIn_20% - akcent 5" xfId="2"/>
    <cellStyle name="Excel_BuiltIn_40% - akcent 1" xfId="3"/>
    <cellStyle name="Excel_BuiltIn_40% - akcent 3" xfId="4"/>
    <cellStyle name="Excel_BuiltIn_40% - akcent 4" xfId="5"/>
    <cellStyle name="Excel_BuiltIn_60% - akcent 1" xfId="6"/>
    <cellStyle name="Excel_BuiltIn_60% - akcent 3" xfId="7"/>
    <cellStyle name="Excel_BuiltIn_60% - akcent 4" xfId="8"/>
    <cellStyle name="Excel_BuiltIn_Dobre" xfId="9"/>
    <cellStyle name="Excel_BuiltIn_Neutralne" xfId="10"/>
    <cellStyle name="Komórka połączona" xfId="23" builtinId="24" hidden="1"/>
    <cellStyle name="Nagłówek 1" xfId="16" builtinId="16" hidden="1"/>
    <cellStyle name="Nagłówek 2" xfId="17" builtinId="17" hidden="1"/>
    <cellStyle name="Nagłówek 3" xfId="18" builtinId="18" hidden="1"/>
    <cellStyle name="Nagłówek 4" xfId="19" builtinId="19" hidden="1"/>
    <cellStyle name="Normalny" xfId="0" builtinId="0"/>
    <cellStyle name="Tekst objaśnienia" xfId="25" builtinId="53" hidden="1"/>
    <cellStyle name="Tekst ostrzeżenia" xfId="24" builtinId="11" hidden="1"/>
    <cellStyle name="Tytuł" xfId="15" builtinId="15" hidden="1"/>
    <cellStyle name="Złe" xfId="20" builtinId="27" hidden="1"/>
    <cellStyle name="㼿㼿㼿愿畬潴祷愀氀" xfId="11"/>
    <cellStyle name="㼿㼿㼿愿畬潴祷愀氀甀" xfId="12"/>
    <cellStyle name="㼿㼿㼿愿畬潴祷愀氀甀琀漀眀礀" xfId="13"/>
    <cellStyle name="㼿㼿㼿㼿甿潴祷嬠氰甀琀漀眀礀 嬀　" xfId="1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seta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AL47"/>
  <sheetViews>
    <sheetView zoomScaleNormal="100" workbookViewId="0">
      <selection activeCell="O12" sqref="O12"/>
    </sheetView>
  </sheetViews>
  <sheetFormatPr defaultColWidth="8.85546875" defaultRowHeight="12.75"/>
  <cols>
    <col min="1" max="1" width="6.28515625" style="170" customWidth="1"/>
    <col min="2" max="2" width="29" style="170" bestFit="1" customWidth="1"/>
    <col min="3" max="3" width="12.42578125" style="170" customWidth="1"/>
    <col min="4" max="4" width="9.85546875" style="170" customWidth="1"/>
    <col min="5" max="5" width="5.42578125" style="170" customWidth="1"/>
    <col min="6" max="6" width="4" style="170" customWidth="1"/>
    <col min="7" max="8" width="5.42578125" style="170" customWidth="1"/>
    <col min="9" max="9" width="4" style="170" customWidth="1"/>
    <col min="10" max="10" width="4.85546875" style="170" customWidth="1"/>
    <col min="11" max="11" width="5.42578125" style="170" customWidth="1"/>
    <col min="12" max="12" width="4" style="170" customWidth="1"/>
    <col min="13" max="13" width="5.85546875" style="170" customWidth="1"/>
    <col min="14" max="14" width="5.42578125" style="170" customWidth="1"/>
    <col min="15" max="15" width="4" style="170" customWidth="1"/>
    <col min="16" max="16" width="4.85546875" style="170" customWidth="1"/>
    <col min="17" max="17" width="5.42578125" style="170" customWidth="1"/>
    <col min="18" max="18" width="4" style="170" customWidth="1"/>
    <col min="19" max="20" width="5.42578125" style="170" customWidth="1"/>
    <col min="21" max="21" width="4" style="170" customWidth="1"/>
    <col min="22" max="22" width="4.85546875" style="170" customWidth="1"/>
    <col min="23" max="24" width="6.42578125" style="170" customWidth="1"/>
    <col min="25" max="16384" width="8.85546875" style="170"/>
  </cols>
  <sheetData>
    <row r="1" spans="1:38" ht="16.5" thickBot="1">
      <c r="A1" s="809" t="s">
        <v>138</v>
      </c>
      <c r="B1" s="809"/>
      <c r="C1" s="809"/>
      <c r="D1" s="809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  <c r="T1" s="810"/>
      <c r="U1" s="810"/>
      <c r="V1" s="810"/>
      <c r="W1" s="809"/>
      <c r="X1" s="809"/>
    </row>
    <row r="2" spans="1:38" ht="15" customHeight="1">
      <c r="A2" s="856"/>
      <c r="B2" s="857" t="s">
        <v>0</v>
      </c>
      <c r="C2" s="856" t="s">
        <v>1</v>
      </c>
      <c r="D2" s="858" t="s">
        <v>2</v>
      </c>
      <c r="E2" s="817" t="s">
        <v>3</v>
      </c>
      <c r="F2" s="818"/>
      <c r="G2" s="818"/>
      <c r="H2" s="818"/>
      <c r="I2" s="818"/>
      <c r="J2" s="819"/>
      <c r="K2" s="820" t="s">
        <v>4</v>
      </c>
      <c r="L2" s="821"/>
      <c r="M2" s="821"/>
      <c r="N2" s="821"/>
      <c r="O2" s="821"/>
      <c r="P2" s="822"/>
      <c r="Q2" s="866" t="s">
        <v>5</v>
      </c>
      <c r="R2" s="867"/>
      <c r="S2" s="867"/>
      <c r="T2" s="867"/>
      <c r="U2" s="867"/>
      <c r="V2" s="868"/>
      <c r="W2" s="849" t="s">
        <v>6</v>
      </c>
      <c r="X2" s="856" t="s">
        <v>7</v>
      </c>
    </row>
    <row r="3" spans="1:38">
      <c r="A3" s="856"/>
      <c r="B3" s="857"/>
      <c r="C3" s="856"/>
      <c r="D3" s="858"/>
      <c r="E3" s="869" t="s">
        <v>8</v>
      </c>
      <c r="F3" s="847"/>
      <c r="G3" s="847"/>
      <c r="H3" s="847" t="s">
        <v>9</v>
      </c>
      <c r="I3" s="847"/>
      <c r="J3" s="848"/>
      <c r="K3" s="864" t="s">
        <v>10</v>
      </c>
      <c r="L3" s="851"/>
      <c r="M3" s="865"/>
      <c r="N3" s="850" t="s">
        <v>11</v>
      </c>
      <c r="O3" s="851"/>
      <c r="P3" s="852"/>
      <c r="Q3" s="812" t="s">
        <v>12</v>
      </c>
      <c r="R3" s="813"/>
      <c r="S3" s="814"/>
      <c r="T3" s="815" t="s">
        <v>13</v>
      </c>
      <c r="U3" s="813"/>
      <c r="V3" s="816"/>
      <c r="W3" s="849"/>
      <c r="X3" s="856"/>
    </row>
    <row r="4" spans="1:38" s="184" customFormat="1" ht="13.5" thickBot="1">
      <c r="A4" s="856"/>
      <c r="B4" s="857"/>
      <c r="C4" s="856"/>
      <c r="D4" s="858"/>
      <c r="E4" s="10" t="s">
        <v>14</v>
      </c>
      <c r="F4" s="11" t="s">
        <v>15</v>
      </c>
      <c r="G4" s="12" t="s">
        <v>7</v>
      </c>
      <c r="H4" s="11" t="s">
        <v>14</v>
      </c>
      <c r="I4" s="11" t="s">
        <v>15</v>
      </c>
      <c r="J4" s="13" t="s">
        <v>7</v>
      </c>
      <c r="K4" s="14" t="s">
        <v>14</v>
      </c>
      <c r="L4" s="15" t="s">
        <v>15</v>
      </c>
      <c r="M4" s="16" t="s">
        <v>7</v>
      </c>
      <c r="N4" s="17" t="s">
        <v>14</v>
      </c>
      <c r="O4" s="15" t="s">
        <v>15</v>
      </c>
      <c r="P4" s="18" t="s">
        <v>7</v>
      </c>
      <c r="Q4" s="19" t="s">
        <v>14</v>
      </c>
      <c r="R4" s="20" t="s">
        <v>15</v>
      </c>
      <c r="S4" s="21" t="s">
        <v>7</v>
      </c>
      <c r="T4" s="22" t="s">
        <v>14</v>
      </c>
      <c r="U4" s="20" t="s">
        <v>15</v>
      </c>
      <c r="V4" s="23" t="s">
        <v>7</v>
      </c>
      <c r="W4" s="849"/>
      <c r="X4" s="858"/>
      <c r="Y4" s="183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</row>
    <row r="5" spans="1:38">
      <c r="A5" s="801" t="s">
        <v>167</v>
      </c>
      <c r="B5" s="25" t="s">
        <v>98</v>
      </c>
      <c r="C5" s="26" t="s">
        <v>16</v>
      </c>
      <c r="D5" s="27" t="s">
        <v>127</v>
      </c>
      <c r="E5" s="225">
        <v>30</v>
      </c>
      <c r="F5" s="242" t="s">
        <v>123</v>
      </c>
      <c r="G5" s="243">
        <v>10</v>
      </c>
      <c r="H5" s="242">
        <v>30</v>
      </c>
      <c r="I5" s="242" t="s">
        <v>123</v>
      </c>
      <c r="J5" s="228">
        <v>10</v>
      </c>
      <c r="K5" s="32">
        <v>30</v>
      </c>
      <c r="L5" s="252" t="s">
        <v>123</v>
      </c>
      <c r="M5" s="253">
        <v>10</v>
      </c>
      <c r="N5" s="254">
        <v>30</v>
      </c>
      <c r="O5" s="252" t="s">
        <v>123</v>
      </c>
      <c r="P5" s="36">
        <v>10</v>
      </c>
      <c r="Q5" s="266">
        <v>30</v>
      </c>
      <c r="R5" s="267" t="s">
        <v>123</v>
      </c>
      <c r="S5" s="268">
        <v>10</v>
      </c>
      <c r="T5" s="269">
        <v>30</v>
      </c>
      <c r="U5" s="267" t="s">
        <v>124</v>
      </c>
      <c r="V5" s="270">
        <v>19</v>
      </c>
      <c r="W5" s="42">
        <f>SUM(E5,H5,K5,N5,Q5,T5)</f>
        <v>180</v>
      </c>
      <c r="X5" s="43">
        <f t="shared" ref="X5:X18" si="0">SUM(G5,J5,M5,P5,S5,V5)</f>
        <v>69</v>
      </c>
    </row>
    <row r="6" spans="1:38">
      <c r="A6" s="802"/>
      <c r="B6" s="25" t="s">
        <v>170</v>
      </c>
      <c r="C6" s="44" t="s">
        <v>19</v>
      </c>
      <c r="D6" s="45" t="s">
        <v>130</v>
      </c>
      <c r="E6" s="231"/>
      <c r="F6" s="244"/>
      <c r="G6" s="245"/>
      <c r="H6" s="244"/>
      <c r="I6" s="244"/>
      <c r="J6" s="237"/>
      <c r="K6" s="250"/>
      <c r="L6" s="256"/>
      <c r="M6" s="249"/>
      <c r="N6" s="248"/>
      <c r="O6" s="256"/>
      <c r="P6" s="251"/>
      <c r="Q6" s="37">
        <v>15</v>
      </c>
      <c r="R6" s="38" t="s">
        <v>124</v>
      </c>
      <c r="S6" s="39">
        <v>1</v>
      </c>
      <c r="T6" s="40">
        <v>15</v>
      </c>
      <c r="U6" s="38" t="s">
        <v>124</v>
      </c>
      <c r="V6" s="41">
        <v>1</v>
      </c>
      <c r="W6" s="42">
        <f t="shared" ref="W6:W19" si="1">SUM(E6,H6,K6,N6,Q6,T6)</f>
        <v>30</v>
      </c>
      <c r="X6" s="43">
        <f t="shared" si="0"/>
        <v>2</v>
      </c>
    </row>
    <row r="7" spans="1:38">
      <c r="A7" s="802"/>
      <c r="B7" s="407" t="s">
        <v>18</v>
      </c>
      <c r="C7" s="44" t="s">
        <v>19</v>
      </c>
      <c r="D7" s="45" t="s">
        <v>130</v>
      </c>
      <c r="E7" s="232"/>
      <c r="F7" s="244"/>
      <c r="G7" s="245"/>
      <c r="H7" s="244"/>
      <c r="I7" s="244"/>
      <c r="J7" s="238"/>
      <c r="K7" s="234">
        <v>30</v>
      </c>
      <c r="L7" s="256" t="s">
        <v>123</v>
      </c>
      <c r="M7" s="249">
        <v>4</v>
      </c>
      <c r="N7" s="248">
        <v>30</v>
      </c>
      <c r="O7" s="256" t="s">
        <v>123</v>
      </c>
      <c r="P7" s="240">
        <v>4</v>
      </c>
      <c r="Q7" s="416">
        <v>30</v>
      </c>
      <c r="R7" s="57" t="s">
        <v>123</v>
      </c>
      <c r="S7" s="417">
        <v>4</v>
      </c>
      <c r="T7" s="418">
        <v>30</v>
      </c>
      <c r="U7" s="57" t="s">
        <v>123</v>
      </c>
      <c r="V7" s="419">
        <v>4</v>
      </c>
      <c r="W7" s="61">
        <f t="shared" si="1"/>
        <v>120</v>
      </c>
      <c r="X7" s="62">
        <f t="shared" si="0"/>
        <v>16</v>
      </c>
    </row>
    <row r="8" spans="1:38">
      <c r="A8" s="802"/>
      <c r="B8" s="407" t="s">
        <v>137</v>
      </c>
      <c r="C8" s="44" t="s">
        <v>19</v>
      </c>
      <c r="D8" s="45" t="s">
        <v>130</v>
      </c>
      <c r="E8" s="232"/>
      <c r="F8" s="244"/>
      <c r="G8" s="245"/>
      <c r="H8" s="244"/>
      <c r="I8" s="244"/>
      <c r="J8" s="238"/>
      <c r="K8" s="234">
        <v>15</v>
      </c>
      <c r="L8" s="256" t="s">
        <v>123</v>
      </c>
      <c r="M8" s="249">
        <v>4</v>
      </c>
      <c r="N8" s="248">
        <v>15</v>
      </c>
      <c r="O8" s="256" t="s">
        <v>123</v>
      </c>
      <c r="P8" s="240">
        <v>4</v>
      </c>
      <c r="Q8" s="416">
        <v>15</v>
      </c>
      <c r="R8" s="57" t="s">
        <v>123</v>
      </c>
      <c r="S8" s="417">
        <v>4</v>
      </c>
      <c r="T8" s="418">
        <v>15</v>
      </c>
      <c r="U8" s="57" t="s">
        <v>123</v>
      </c>
      <c r="V8" s="419">
        <v>4</v>
      </c>
      <c r="W8" s="807" t="s">
        <v>162</v>
      </c>
      <c r="X8" s="808"/>
      <c r="Y8" s="185"/>
    </row>
    <row r="9" spans="1:38">
      <c r="A9" s="802"/>
      <c r="B9" s="407" t="s">
        <v>54</v>
      </c>
      <c r="C9" s="63" t="s">
        <v>16</v>
      </c>
      <c r="D9" s="45" t="s">
        <v>130</v>
      </c>
      <c r="E9" s="232"/>
      <c r="F9" s="244"/>
      <c r="G9" s="245"/>
      <c r="H9" s="244"/>
      <c r="I9" s="244"/>
      <c r="J9" s="238"/>
      <c r="K9" s="234">
        <v>30</v>
      </c>
      <c r="L9" s="256" t="s">
        <v>102</v>
      </c>
      <c r="M9" s="249">
        <v>2</v>
      </c>
      <c r="N9" s="248"/>
      <c r="O9" s="256"/>
      <c r="P9" s="240"/>
      <c r="Q9" s="416"/>
      <c r="R9" s="57"/>
      <c r="S9" s="461"/>
      <c r="T9" s="462"/>
      <c r="U9" s="463"/>
      <c r="V9" s="419"/>
      <c r="W9" s="220">
        <f t="shared" si="1"/>
        <v>30</v>
      </c>
      <c r="X9" s="62">
        <f t="shared" si="0"/>
        <v>2</v>
      </c>
      <c r="Y9" s="185"/>
    </row>
    <row r="10" spans="1:38">
      <c r="A10" s="802"/>
      <c r="B10" s="407" t="s">
        <v>47</v>
      </c>
      <c r="C10" s="63" t="s">
        <v>16</v>
      </c>
      <c r="D10" s="45" t="s">
        <v>130</v>
      </c>
      <c r="E10" s="232"/>
      <c r="F10" s="244"/>
      <c r="G10" s="245"/>
      <c r="H10" s="244"/>
      <c r="I10" s="244"/>
      <c r="J10" s="238"/>
      <c r="K10" s="234"/>
      <c r="L10" s="256"/>
      <c r="M10" s="249"/>
      <c r="N10" s="248">
        <v>30</v>
      </c>
      <c r="O10" s="256" t="s">
        <v>102</v>
      </c>
      <c r="P10" s="240">
        <v>2</v>
      </c>
      <c r="Q10" s="416"/>
      <c r="R10" s="455"/>
      <c r="S10" s="298"/>
      <c r="T10" s="296"/>
      <c r="U10" s="297"/>
      <c r="V10" s="458"/>
      <c r="W10" s="220">
        <f t="shared" si="1"/>
        <v>30</v>
      </c>
      <c r="X10" s="62">
        <f t="shared" si="0"/>
        <v>2</v>
      </c>
      <c r="Y10" s="185"/>
    </row>
    <row r="11" spans="1:38">
      <c r="A11" s="802"/>
      <c r="B11" s="407" t="s">
        <v>20</v>
      </c>
      <c r="C11" s="63" t="s">
        <v>16</v>
      </c>
      <c r="D11" s="64" t="s">
        <v>21</v>
      </c>
      <c r="E11" s="233"/>
      <c r="F11" s="246"/>
      <c r="G11" s="246"/>
      <c r="H11" s="246"/>
      <c r="I11" s="246"/>
      <c r="J11" s="239"/>
      <c r="K11" s="234">
        <v>15</v>
      </c>
      <c r="L11" s="248" t="s">
        <v>124</v>
      </c>
      <c r="M11" s="257">
        <v>1.5</v>
      </c>
      <c r="N11" s="248">
        <v>15</v>
      </c>
      <c r="O11" s="248" t="s">
        <v>102</v>
      </c>
      <c r="P11" s="240">
        <v>2</v>
      </c>
      <c r="Q11" s="416">
        <v>15</v>
      </c>
      <c r="R11" s="456" t="s">
        <v>124</v>
      </c>
      <c r="S11" s="298">
        <v>1.5</v>
      </c>
      <c r="T11" s="296">
        <v>15</v>
      </c>
      <c r="U11" s="302" t="s">
        <v>102</v>
      </c>
      <c r="V11" s="458">
        <v>2</v>
      </c>
      <c r="W11" s="61">
        <f t="shared" si="1"/>
        <v>60</v>
      </c>
      <c r="X11" s="69">
        <f t="shared" si="0"/>
        <v>7</v>
      </c>
    </row>
    <row r="12" spans="1:38">
      <c r="A12" s="802"/>
      <c r="B12" s="407" t="s">
        <v>22</v>
      </c>
      <c r="C12" s="63" t="s">
        <v>16</v>
      </c>
      <c r="D12" s="45" t="s">
        <v>130</v>
      </c>
      <c r="E12" s="232">
        <v>60</v>
      </c>
      <c r="F12" s="247" t="s">
        <v>124</v>
      </c>
      <c r="G12" s="245">
        <v>4</v>
      </c>
      <c r="H12" s="244">
        <v>60</v>
      </c>
      <c r="I12" s="247" t="s">
        <v>124</v>
      </c>
      <c r="J12" s="238">
        <v>4</v>
      </c>
      <c r="K12" s="234">
        <v>60</v>
      </c>
      <c r="L12" s="248" t="s">
        <v>124</v>
      </c>
      <c r="M12" s="249">
        <v>4</v>
      </c>
      <c r="N12" s="248">
        <v>60</v>
      </c>
      <c r="O12" s="248" t="s">
        <v>124</v>
      </c>
      <c r="P12" s="240">
        <v>4</v>
      </c>
      <c r="Q12" s="416"/>
      <c r="R12" s="457"/>
      <c r="S12" s="298"/>
      <c r="T12" s="296"/>
      <c r="U12" s="296"/>
      <c r="V12" s="458"/>
      <c r="W12" s="61">
        <f t="shared" si="1"/>
        <v>240</v>
      </c>
      <c r="X12" s="69">
        <f t="shared" si="0"/>
        <v>16</v>
      </c>
    </row>
    <row r="13" spans="1:38">
      <c r="A13" s="802"/>
      <c r="B13" s="407" t="s">
        <v>23</v>
      </c>
      <c r="C13" s="44" t="s">
        <v>19</v>
      </c>
      <c r="D13" s="71" t="s">
        <v>21</v>
      </c>
      <c r="E13" s="232"/>
      <c r="F13" s="247"/>
      <c r="G13" s="245"/>
      <c r="H13" s="244"/>
      <c r="I13" s="247"/>
      <c r="J13" s="238"/>
      <c r="K13" s="234">
        <v>15</v>
      </c>
      <c r="L13" s="248" t="s">
        <v>124</v>
      </c>
      <c r="M13" s="249">
        <v>1</v>
      </c>
      <c r="N13" s="248">
        <v>15</v>
      </c>
      <c r="O13" s="248" t="s">
        <v>124</v>
      </c>
      <c r="P13" s="240">
        <v>1</v>
      </c>
      <c r="Q13" s="416">
        <v>15</v>
      </c>
      <c r="R13" s="456" t="s">
        <v>124</v>
      </c>
      <c r="S13" s="298">
        <v>1</v>
      </c>
      <c r="T13" s="244">
        <v>15</v>
      </c>
      <c r="U13" s="247" t="s">
        <v>124</v>
      </c>
      <c r="V13" s="459">
        <v>1</v>
      </c>
      <c r="W13" s="61">
        <f t="shared" si="1"/>
        <v>60</v>
      </c>
      <c r="X13" s="62">
        <f t="shared" si="0"/>
        <v>4</v>
      </c>
    </row>
    <row r="14" spans="1:38">
      <c r="A14" s="802"/>
      <c r="B14" s="407" t="s">
        <v>24</v>
      </c>
      <c r="C14" s="63" t="s">
        <v>16</v>
      </c>
      <c r="D14" s="45" t="s">
        <v>130</v>
      </c>
      <c r="E14" s="232"/>
      <c r="F14" s="244"/>
      <c r="G14" s="245"/>
      <c r="H14" s="244"/>
      <c r="I14" s="244"/>
      <c r="J14" s="238"/>
      <c r="K14" s="234">
        <v>30</v>
      </c>
      <c r="L14" s="248" t="s">
        <v>125</v>
      </c>
      <c r="M14" s="249">
        <v>2</v>
      </c>
      <c r="N14" s="248">
        <v>30</v>
      </c>
      <c r="O14" s="248" t="s">
        <v>102</v>
      </c>
      <c r="P14" s="240">
        <v>2</v>
      </c>
      <c r="Q14" s="72"/>
      <c r="R14" s="456"/>
      <c r="S14" s="303"/>
      <c r="T14" s="302"/>
      <c r="U14" s="302"/>
      <c r="V14" s="460"/>
      <c r="W14" s="61">
        <f t="shared" si="1"/>
        <v>60</v>
      </c>
      <c r="X14" s="69">
        <f t="shared" si="0"/>
        <v>4</v>
      </c>
    </row>
    <row r="15" spans="1:38">
      <c r="A15" s="802"/>
      <c r="B15" s="407" t="s">
        <v>176</v>
      </c>
      <c r="C15" s="63" t="s">
        <v>16</v>
      </c>
      <c r="D15" s="45" t="s">
        <v>130</v>
      </c>
      <c r="E15" s="232"/>
      <c r="F15" s="244"/>
      <c r="G15" s="245"/>
      <c r="H15" s="244">
        <v>30</v>
      </c>
      <c r="I15" s="244" t="s">
        <v>102</v>
      </c>
      <c r="J15" s="238">
        <v>2</v>
      </c>
      <c r="K15" s="234"/>
      <c r="L15" s="248"/>
      <c r="M15" s="249"/>
      <c r="N15" s="248"/>
      <c r="O15" s="248"/>
      <c r="P15" s="240"/>
      <c r="Q15" s="416"/>
      <c r="R15" s="457"/>
      <c r="S15" s="298"/>
      <c r="T15" s="296"/>
      <c r="U15" s="296"/>
      <c r="V15" s="458"/>
      <c r="W15" s="61">
        <f t="shared" si="1"/>
        <v>30</v>
      </c>
      <c r="X15" s="69">
        <f t="shared" si="0"/>
        <v>2</v>
      </c>
    </row>
    <row r="16" spans="1:38">
      <c r="A16" s="802"/>
      <c r="B16" s="407" t="s">
        <v>25</v>
      </c>
      <c r="C16" s="63" t="s">
        <v>16</v>
      </c>
      <c r="D16" s="45" t="s">
        <v>21</v>
      </c>
      <c r="E16" s="232"/>
      <c r="F16" s="244"/>
      <c r="G16" s="245"/>
      <c r="H16" s="244"/>
      <c r="I16" s="244"/>
      <c r="J16" s="238"/>
      <c r="K16" s="234">
        <v>30</v>
      </c>
      <c r="L16" s="248" t="s">
        <v>124</v>
      </c>
      <c r="M16" s="249">
        <v>1</v>
      </c>
      <c r="N16" s="248">
        <v>30</v>
      </c>
      <c r="O16" s="248" t="s">
        <v>102</v>
      </c>
      <c r="P16" s="240">
        <v>2</v>
      </c>
      <c r="Q16" s="416"/>
      <c r="R16" s="457"/>
      <c r="S16" s="298"/>
      <c r="T16" s="296"/>
      <c r="U16" s="296"/>
      <c r="V16" s="458"/>
      <c r="W16" s="221">
        <f t="shared" si="1"/>
        <v>60</v>
      </c>
      <c r="X16" s="69">
        <f t="shared" si="0"/>
        <v>3</v>
      </c>
    </row>
    <row r="17" spans="1:24">
      <c r="A17" s="802"/>
      <c r="B17" s="407" t="s">
        <v>26</v>
      </c>
      <c r="C17" s="63" t="s">
        <v>16</v>
      </c>
      <c r="D17" s="45" t="s">
        <v>130</v>
      </c>
      <c r="E17" s="232"/>
      <c r="F17" s="244"/>
      <c r="G17" s="245"/>
      <c r="H17" s="244"/>
      <c r="I17" s="244"/>
      <c r="J17" s="238"/>
      <c r="K17" s="234"/>
      <c r="L17" s="248"/>
      <c r="M17" s="249"/>
      <c r="N17" s="248"/>
      <c r="O17" s="248"/>
      <c r="P17" s="240"/>
      <c r="Q17" s="416">
        <v>30</v>
      </c>
      <c r="R17" s="456" t="s">
        <v>124</v>
      </c>
      <c r="S17" s="298">
        <v>1</v>
      </c>
      <c r="T17" s="296">
        <v>30</v>
      </c>
      <c r="U17" s="302" t="s">
        <v>102</v>
      </c>
      <c r="V17" s="458">
        <v>2</v>
      </c>
      <c r="W17" s="61">
        <f t="shared" si="1"/>
        <v>60</v>
      </c>
      <c r="X17" s="69">
        <f t="shared" si="0"/>
        <v>3</v>
      </c>
    </row>
    <row r="18" spans="1:24">
      <c r="A18" s="802"/>
      <c r="B18" s="407" t="s">
        <v>27</v>
      </c>
      <c r="C18" s="63" t="s">
        <v>16</v>
      </c>
      <c r="D18" s="64" t="s">
        <v>128</v>
      </c>
      <c r="E18" s="232">
        <v>30</v>
      </c>
      <c r="F18" s="247" t="s">
        <v>124</v>
      </c>
      <c r="G18" s="245">
        <v>1</v>
      </c>
      <c r="H18" s="244">
        <v>30</v>
      </c>
      <c r="I18" s="247" t="s">
        <v>102</v>
      </c>
      <c r="J18" s="238">
        <v>2</v>
      </c>
      <c r="K18" s="234"/>
      <c r="L18" s="248"/>
      <c r="M18" s="249"/>
      <c r="N18" s="248"/>
      <c r="O18" s="248"/>
      <c r="P18" s="240"/>
      <c r="Q18" s="416"/>
      <c r="R18" s="457"/>
      <c r="S18" s="298"/>
      <c r="T18" s="296"/>
      <c r="U18" s="296"/>
      <c r="V18" s="458"/>
      <c r="W18" s="61">
        <f t="shared" si="1"/>
        <v>60</v>
      </c>
      <c r="X18" s="69">
        <f t="shared" si="0"/>
        <v>3</v>
      </c>
    </row>
    <row r="19" spans="1:24">
      <c r="A19" s="802"/>
      <c r="B19" s="407" t="s">
        <v>28</v>
      </c>
      <c r="C19" s="63" t="s">
        <v>16</v>
      </c>
      <c r="D19" s="64" t="s">
        <v>128</v>
      </c>
      <c r="E19" s="234">
        <v>30</v>
      </c>
      <c r="F19" s="248" t="s">
        <v>124</v>
      </c>
      <c r="G19" s="249">
        <v>1</v>
      </c>
      <c r="H19" s="248">
        <v>30</v>
      </c>
      <c r="I19" s="248" t="s">
        <v>102</v>
      </c>
      <c r="J19" s="240">
        <v>2</v>
      </c>
      <c r="L19" s="207"/>
      <c r="M19" s="207"/>
      <c r="N19" s="207"/>
      <c r="O19" s="207"/>
      <c r="Q19" s="416"/>
      <c r="R19" s="418"/>
      <c r="S19" s="39"/>
      <c r="T19" s="40"/>
      <c r="U19" s="40"/>
      <c r="V19" s="419"/>
      <c r="W19" s="220">
        <f t="shared" si="1"/>
        <v>60</v>
      </c>
      <c r="X19" s="69">
        <v>3</v>
      </c>
    </row>
    <row r="20" spans="1:24">
      <c r="A20" s="802"/>
      <c r="B20" s="407" t="s">
        <v>51</v>
      </c>
      <c r="C20" s="63" t="s">
        <v>16</v>
      </c>
      <c r="D20" s="64" t="s">
        <v>128</v>
      </c>
      <c r="E20" s="232"/>
      <c r="F20" s="244"/>
      <c r="G20" s="245"/>
      <c r="H20" s="244"/>
      <c r="I20" s="244"/>
      <c r="J20" s="238"/>
      <c r="K20" s="234">
        <v>30</v>
      </c>
      <c r="L20" s="248" t="s">
        <v>124</v>
      </c>
      <c r="M20" s="249">
        <v>1</v>
      </c>
      <c r="N20" s="248">
        <v>30</v>
      </c>
      <c r="O20" s="248" t="s">
        <v>102</v>
      </c>
      <c r="P20" s="240">
        <v>2</v>
      </c>
      <c r="Q20" s="416"/>
      <c r="R20" s="423"/>
      <c r="S20" s="417"/>
      <c r="T20" s="418"/>
      <c r="U20" s="423"/>
      <c r="V20" s="419"/>
      <c r="W20" s="61">
        <f t="shared" ref="W20:W29" si="2">SUM(E20,H20,K20,N20,Q20,T20)</f>
        <v>60</v>
      </c>
      <c r="X20" s="69">
        <f t="shared" ref="X20:X29" si="3">SUM(G20,J20,M20,P20,S20,V20)</f>
        <v>3</v>
      </c>
    </row>
    <row r="21" spans="1:24">
      <c r="A21" s="803"/>
      <c r="B21" s="407" t="s">
        <v>175</v>
      </c>
      <c r="C21" s="63" t="s">
        <v>16</v>
      </c>
      <c r="D21" s="64" t="s">
        <v>128</v>
      </c>
      <c r="E21" s="229"/>
      <c r="F21" s="207"/>
      <c r="G21" s="207"/>
      <c r="H21" s="207"/>
      <c r="I21" s="207"/>
      <c r="J21" s="230"/>
      <c r="K21" s="234"/>
      <c r="L21" s="248"/>
      <c r="M21" s="249"/>
      <c r="N21" s="248"/>
      <c r="O21" s="248"/>
      <c r="P21" s="240"/>
      <c r="Q21" s="408">
        <v>30</v>
      </c>
      <c r="R21" s="425" t="s">
        <v>124</v>
      </c>
      <c r="S21" s="410">
        <v>1</v>
      </c>
      <c r="T21" s="409">
        <v>30</v>
      </c>
      <c r="U21" s="425" t="s">
        <v>102</v>
      </c>
      <c r="V21" s="411">
        <v>2</v>
      </c>
      <c r="W21" s="220">
        <f t="shared" si="2"/>
        <v>60</v>
      </c>
      <c r="X21" s="69">
        <f t="shared" si="3"/>
        <v>3</v>
      </c>
    </row>
    <row r="22" spans="1:24">
      <c r="A22" s="801" t="s">
        <v>168</v>
      </c>
      <c r="B22" s="407" t="s">
        <v>29</v>
      </c>
      <c r="C22" s="63" t="s">
        <v>16</v>
      </c>
      <c r="D22" s="45" t="s">
        <v>130</v>
      </c>
      <c r="E22" s="232">
        <v>30</v>
      </c>
      <c r="F22" s="247" t="s">
        <v>124</v>
      </c>
      <c r="G22" s="245">
        <v>1</v>
      </c>
      <c r="H22" s="244">
        <v>30</v>
      </c>
      <c r="I22" s="247" t="s">
        <v>102</v>
      </c>
      <c r="J22" s="238">
        <v>2</v>
      </c>
      <c r="K22" s="234"/>
      <c r="L22" s="248"/>
      <c r="M22" s="249"/>
      <c r="N22" s="248"/>
      <c r="O22" s="248"/>
      <c r="P22" s="240"/>
      <c r="Q22" s="416"/>
      <c r="R22" s="418"/>
      <c r="S22" s="417"/>
      <c r="T22" s="418"/>
      <c r="U22" s="418"/>
      <c r="V22" s="419"/>
      <c r="W22" s="61">
        <f t="shared" si="2"/>
        <v>60</v>
      </c>
      <c r="X22" s="69">
        <f t="shared" si="3"/>
        <v>3</v>
      </c>
    </row>
    <row r="23" spans="1:24">
      <c r="A23" s="802"/>
      <c r="B23" s="407" t="s">
        <v>30</v>
      </c>
      <c r="C23" s="63" t="s">
        <v>16</v>
      </c>
      <c r="D23" s="45" t="s">
        <v>130</v>
      </c>
      <c r="E23" s="235"/>
      <c r="F23" s="244"/>
      <c r="G23" s="245"/>
      <c r="H23" s="244"/>
      <c r="I23" s="244"/>
      <c r="J23" s="238"/>
      <c r="K23" s="234"/>
      <c r="L23" s="248"/>
      <c r="M23" s="249"/>
      <c r="N23" s="248"/>
      <c r="O23" s="248"/>
      <c r="P23" s="240"/>
      <c r="Q23" s="416">
        <v>15</v>
      </c>
      <c r="R23" s="418" t="s">
        <v>124</v>
      </c>
      <c r="S23" s="417">
        <v>1</v>
      </c>
      <c r="T23" s="418"/>
      <c r="U23" s="418"/>
      <c r="V23" s="419"/>
      <c r="W23" s="61">
        <f t="shared" si="2"/>
        <v>15</v>
      </c>
      <c r="X23" s="69">
        <f t="shared" si="3"/>
        <v>1</v>
      </c>
    </row>
    <row r="24" spans="1:24">
      <c r="A24" s="802"/>
      <c r="B24" s="407" t="s">
        <v>31</v>
      </c>
      <c r="C24" s="63" t="s">
        <v>16</v>
      </c>
      <c r="D24" s="45" t="s">
        <v>130</v>
      </c>
      <c r="E24" s="236"/>
      <c r="F24" s="207"/>
      <c r="G24" s="207"/>
      <c r="H24" s="244">
        <v>15</v>
      </c>
      <c r="I24" s="247" t="s">
        <v>102</v>
      </c>
      <c r="J24" s="238">
        <v>1</v>
      </c>
      <c r="K24" s="234"/>
      <c r="L24" s="248"/>
      <c r="M24" s="249"/>
      <c r="N24" s="248"/>
      <c r="O24" s="248"/>
      <c r="P24" s="240"/>
      <c r="Q24" s="416"/>
      <c r="R24" s="418"/>
      <c r="S24" s="417"/>
      <c r="T24" s="418"/>
      <c r="U24" s="418"/>
      <c r="V24" s="419"/>
      <c r="W24" s="220">
        <f t="shared" si="2"/>
        <v>15</v>
      </c>
      <c r="X24" s="69">
        <f t="shared" si="3"/>
        <v>1</v>
      </c>
    </row>
    <row r="25" spans="1:24">
      <c r="A25" s="802"/>
      <c r="B25" s="407" t="s">
        <v>32</v>
      </c>
      <c r="C25" s="63" t="s">
        <v>16</v>
      </c>
      <c r="D25" s="45" t="s">
        <v>130</v>
      </c>
      <c r="E25" s="231">
        <v>2</v>
      </c>
      <c r="F25" s="247" t="s">
        <v>124</v>
      </c>
      <c r="G25" s="245">
        <v>0</v>
      </c>
      <c r="H25" s="244"/>
      <c r="I25" s="244"/>
      <c r="J25" s="238"/>
      <c r="K25" s="234"/>
      <c r="L25" s="248"/>
      <c r="M25" s="249"/>
      <c r="N25" s="248"/>
      <c r="O25" s="248"/>
      <c r="P25" s="240"/>
      <c r="Q25" s="416"/>
      <c r="R25" s="418"/>
      <c r="S25" s="417"/>
      <c r="T25" s="418"/>
      <c r="U25" s="418"/>
      <c r="V25" s="419"/>
      <c r="W25" s="61">
        <f t="shared" si="2"/>
        <v>2</v>
      </c>
      <c r="X25" s="69">
        <f t="shared" si="3"/>
        <v>0</v>
      </c>
    </row>
    <row r="26" spans="1:24">
      <c r="A26" s="802"/>
      <c r="B26" s="407" t="s">
        <v>33</v>
      </c>
      <c r="C26" s="63" t="s">
        <v>16</v>
      </c>
      <c r="D26" s="45" t="s">
        <v>130</v>
      </c>
      <c r="E26" s="232">
        <v>3</v>
      </c>
      <c r="F26" s="247" t="s">
        <v>124</v>
      </c>
      <c r="G26" s="245">
        <v>0</v>
      </c>
      <c r="H26" s="244"/>
      <c r="I26" s="244"/>
      <c r="J26" s="238"/>
      <c r="K26" s="234"/>
      <c r="L26" s="248"/>
      <c r="M26" s="249"/>
      <c r="N26" s="248"/>
      <c r="O26" s="248"/>
      <c r="P26" s="240"/>
      <c r="Q26" s="416"/>
      <c r="R26" s="418"/>
      <c r="S26" s="417"/>
      <c r="T26" s="418"/>
      <c r="U26" s="418"/>
      <c r="V26" s="419"/>
      <c r="W26" s="61">
        <f t="shared" si="2"/>
        <v>3</v>
      </c>
      <c r="X26" s="69">
        <f t="shared" si="3"/>
        <v>0</v>
      </c>
    </row>
    <row r="27" spans="1:24">
      <c r="A27" s="802"/>
      <c r="B27" s="75" t="s">
        <v>34</v>
      </c>
      <c r="C27" s="44" t="s">
        <v>19</v>
      </c>
      <c r="D27" s="64" t="s">
        <v>128</v>
      </c>
      <c r="E27" s="235">
        <v>30</v>
      </c>
      <c r="F27" s="247" t="s">
        <v>125</v>
      </c>
      <c r="G27" s="245">
        <v>2</v>
      </c>
      <c r="H27" s="244">
        <v>30</v>
      </c>
      <c r="I27" s="247" t="s">
        <v>125</v>
      </c>
      <c r="J27" s="238">
        <v>2</v>
      </c>
      <c r="K27" s="234">
        <v>30</v>
      </c>
      <c r="L27" s="248" t="s">
        <v>125</v>
      </c>
      <c r="M27" s="249">
        <v>2</v>
      </c>
      <c r="N27" s="248">
        <v>30</v>
      </c>
      <c r="O27" s="248" t="s">
        <v>102</v>
      </c>
      <c r="P27" s="240">
        <v>3</v>
      </c>
      <c r="Q27" s="416"/>
      <c r="R27" s="418"/>
      <c r="S27" s="417"/>
      <c r="T27" s="418"/>
      <c r="U27" s="418"/>
      <c r="V27" s="419"/>
      <c r="W27" s="61">
        <f t="shared" si="2"/>
        <v>120</v>
      </c>
      <c r="X27" s="62">
        <f t="shared" si="3"/>
        <v>9</v>
      </c>
    </row>
    <row r="28" spans="1:24">
      <c r="A28" s="802"/>
      <c r="B28" s="75" t="s">
        <v>35</v>
      </c>
      <c r="C28" s="44" t="s">
        <v>19</v>
      </c>
      <c r="D28" s="64" t="s">
        <v>128</v>
      </c>
      <c r="E28" s="236"/>
      <c r="F28" s="207"/>
      <c r="G28" s="207"/>
      <c r="H28" s="247">
        <v>30</v>
      </c>
      <c r="I28" s="247" t="s">
        <v>124</v>
      </c>
      <c r="J28" s="241">
        <v>1</v>
      </c>
      <c r="K28" s="79"/>
      <c r="L28" s="255"/>
      <c r="M28" s="255"/>
      <c r="N28" s="255"/>
      <c r="O28" s="255"/>
      <c r="P28" s="81"/>
      <c r="Q28" s="416"/>
      <c r="R28" s="418"/>
      <c r="S28" s="417"/>
      <c r="T28" s="418"/>
      <c r="U28" s="418"/>
      <c r="V28" s="419"/>
      <c r="W28" s="220">
        <f t="shared" si="2"/>
        <v>30</v>
      </c>
      <c r="X28" s="62">
        <f t="shared" si="3"/>
        <v>1</v>
      </c>
    </row>
    <row r="29" spans="1:24" ht="13.5" thickBot="1">
      <c r="A29" s="803"/>
      <c r="B29" s="407" t="s">
        <v>52</v>
      </c>
      <c r="C29" s="63" t="s">
        <v>16</v>
      </c>
      <c r="D29" s="45" t="s">
        <v>130</v>
      </c>
      <c r="E29" s="209"/>
      <c r="F29" s="106"/>
      <c r="G29" s="107"/>
      <c r="H29" s="106"/>
      <c r="I29" s="106"/>
      <c r="J29" s="85"/>
      <c r="K29" s="86"/>
      <c r="L29" s="87"/>
      <c r="M29" s="88"/>
      <c r="N29" s="87"/>
      <c r="O29" s="87"/>
      <c r="P29" s="89"/>
      <c r="Q29" s="90">
        <v>15</v>
      </c>
      <c r="R29" s="91" t="s">
        <v>102</v>
      </c>
      <c r="S29" s="92">
        <v>1</v>
      </c>
      <c r="T29" s="93"/>
      <c r="U29" s="93"/>
      <c r="V29" s="94"/>
      <c r="W29" s="61">
        <f t="shared" si="2"/>
        <v>15</v>
      </c>
      <c r="X29" s="69">
        <f t="shared" si="3"/>
        <v>1</v>
      </c>
    </row>
    <row r="30" spans="1:24" ht="27.75" customHeight="1" thickBot="1">
      <c r="A30" s="95"/>
      <c r="B30" s="859" t="s">
        <v>135</v>
      </c>
      <c r="C30" s="860"/>
      <c r="D30" s="860"/>
      <c r="E30" s="861"/>
      <c r="F30" s="861"/>
      <c r="G30" s="861"/>
      <c r="H30" s="861"/>
      <c r="I30" s="861"/>
      <c r="J30" s="861"/>
      <c r="K30" s="862"/>
      <c r="L30" s="862"/>
      <c r="M30" s="862"/>
      <c r="N30" s="862"/>
      <c r="O30" s="862"/>
      <c r="P30" s="862"/>
      <c r="Q30" s="862"/>
      <c r="R30" s="862"/>
      <c r="S30" s="862"/>
      <c r="T30" s="862"/>
      <c r="U30" s="862"/>
      <c r="V30" s="862"/>
      <c r="W30" s="860"/>
      <c r="X30" s="863"/>
    </row>
    <row r="31" spans="1:24" ht="15" customHeight="1">
      <c r="A31" s="804"/>
      <c r="B31" s="841" t="s">
        <v>161</v>
      </c>
      <c r="C31" s="804" t="s">
        <v>1</v>
      </c>
      <c r="D31" s="844" t="s">
        <v>2</v>
      </c>
      <c r="E31" s="870" t="s">
        <v>116</v>
      </c>
      <c r="F31" s="871"/>
      <c r="G31" s="871"/>
      <c r="H31" s="871"/>
      <c r="I31" s="871"/>
      <c r="J31" s="872"/>
      <c r="K31" s="832" t="s">
        <v>122</v>
      </c>
      <c r="L31" s="832"/>
      <c r="M31" s="832"/>
      <c r="N31" s="832"/>
      <c r="O31" s="832"/>
      <c r="P31" s="832"/>
      <c r="Q31" s="832"/>
      <c r="R31" s="832"/>
      <c r="S31" s="832"/>
      <c r="T31" s="832"/>
      <c r="U31" s="832"/>
      <c r="V31" s="833"/>
      <c r="W31" s="804" t="s">
        <v>6</v>
      </c>
      <c r="X31" s="804" t="s">
        <v>7</v>
      </c>
    </row>
    <row r="32" spans="1:24" ht="15" customHeight="1">
      <c r="A32" s="805"/>
      <c r="B32" s="842"/>
      <c r="C32" s="805"/>
      <c r="D32" s="845"/>
      <c r="E32" s="836" t="s">
        <v>8</v>
      </c>
      <c r="F32" s="837"/>
      <c r="G32" s="838"/>
      <c r="H32" s="839" t="s">
        <v>9</v>
      </c>
      <c r="I32" s="837"/>
      <c r="J32" s="840"/>
      <c r="K32" s="834"/>
      <c r="L32" s="834"/>
      <c r="M32" s="834"/>
      <c r="N32" s="834"/>
      <c r="O32" s="834"/>
      <c r="P32" s="834"/>
      <c r="Q32" s="834"/>
      <c r="R32" s="834"/>
      <c r="S32" s="834"/>
      <c r="T32" s="834"/>
      <c r="U32" s="834"/>
      <c r="V32" s="835"/>
      <c r="W32" s="805"/>
      <c r="X32" s="805"/>
    </row>
    <row r="33" spans="1:38" ht="15" customHeight="1" thickBot="1">
      <c r="A33" s="806"/>
      <c r="B33" s="843"/>
      <c r="C33" s="811"/>
      <c r="D33" s="846"/>
      <c r="E33" s="10" t="s">
        <v>14</v>
      </c>
      <c r="F33" s="11" t="s">
        <v>15</v>
      </c>
      <c r="G33" s="12" t="s">
        <v>7</v>
      </c>
      <c r="H33" s="11" t="s">
        <v>14</v>
      </c>
      <c r="I33" s="11" t="s">
        <v>15</v>
      </c>
      <c r="J33" s="13" t="s">
        <v>7</v>
      </c>
      <c r="K33" s="823" t="s">
        <v>188</v>
      </c>
      <c r="L33" s="824"/>
      <c r="M33" s="824"/>
      <c r="N33" s="824"/>
      <c r="O33" s="824"/>
      <c r="P33" s="824"/>
      <c r="Q33" s="824"/>
      <c r="R33" s="824"/>
      <c r="S33" s="824"/>
      <c r="T33" s="824"/>
      <c r="U33" s="824"/>
      <c r="V33" s="825"/>
      <c r="W33" s="811"/>
      <c r="X33" s="811"/>
    </row>
    <row r="34" spans="1:38">
      <c r="A34" s="96"/>
      <c r="B34" s="46" t="s">
        <v>108</v>
      </c>
      <c r="C34" s="44" t="s">
        <v>36</v>
      </c>
      <c r="D34" s="64" t="s">
        <v>17</v>
      </c>
      <c r="E34" s="28">
        <v>30</v>
      </c>
      <c r="F34" s="29" t="s">
        <v>124</v>
      </c>
      <c r="G34" s="30">
        <v>1</v>
      </c>
      <c r="H34" s="29">
        <v>30</v>
      </c>
      <c r="I34" s="29" t="s">
        <v>102</v>
      </c>
      <c r="J34" s="31">
        <v>2</v>
      </c>
      <c r="K34" s="826"/>
      <c r="L34" s="827"/>
      <c r="M34" s="827"/>
      <c r="N34" s="827"/>
      <c r="O34" s="827"/>
      <c r="P34" s="827"/>
      <c r="Q34" s="827"/>
      <c r="R34" s="827"/>
      <c r="S34" s="827"/>
      <c r="T34" s="827"/>
      <c r="U34" s="827"/>
      <c r="V34" s="828"/>
      <c r="W34" s="69">
        <f t="shared" ref="W34:W42" si="4">SUM(E34,H34)</f>
        <v>60</v>
      </c>
      <c r="X34" s="69">
        <f t="shared" ref="X34:X42" si="5">SUM(G34,J34)</f>
        <v>3</v>
      </c>
    </row>
    <row r="35" spans="1:38">
      <c r="A35" s="24"/>
      <c r="B35" s="46" t="s">
        <v>109</v>
      </c>
      <c r="C35" s="44" t="s">
        <v>36</v>
      </c>
      <c r="D35" s="64" t="s">
        <v>17</v>
      </c>
      <c r="E35" s="47">
        <v>45</v>
      </c>
      <c r="F35" s="48" t="s">
        <v>124</v>
      </c>
      <c r="G35" s="49">
        <v>2</v>
      </c>
      <c r="H35" s="48">
        <v>45</v>
      </c>
      <c r="I35" s="48" t="s">
        <v>102</v>
      </c>
      <c r="J35" s="50">
        <v>3</v>
      </c>
      <c r="K35" s="826"/>
      <c r="L35" s="827"/>
      <c r="M35" s="827"/>
      <c r="N35" s="827"/>
      <c r="O35" s="827"/>
      <c r="P35" s="827"/>
      <c r="Q35" s="827"/>
      <c r="R35" s="827"/>
      <c r="S35" s="827"/>
      <c r="T35" s="827"/>
      <c r="U35" s="827"/>
      <c r="V35" s="828"/>
      <c r="W35" s="69">
        <f t="shared" si="4"/>
        <v>90</v>
      </c>
      <c r="X35" s="62">
        <f t="shared" si="5"/>
        <v>5</v>
      </c>
    </row>
    <row r="36" spans="1:38">
      <c r="A36" s="24"/>
      <c r="B36" s="46" t="s">
        <v>110</v>
      </c>
      <c r="C36" s="44" t="s">
        <v>36</v>
      </c>
      <c r="D36" s="64" t="s">
        <v>17</v>
      </c>
      <c r="E36" s="97"/>
      <c r="F36" s="98"/>
      <c r="G36" s="66"/>
      <c r="H36" s="98">
        <v>30</v>
      </c>
      <c r="I36" s="98" t="s">
        <v>124</v>
      </c>
      <c r="J36" s="99">
        <v>1</v>
      </c>
      <c r="K36" s="826"/>
      <c r="L36" s="827"/>
      <c r="M36" s="827"/>
      <c r="N36" s="827"/>
      <c r="O36" s="827"/>
      <c r="P36" s="827"/>
      <c r="Q36" s="827"/>
      <c r="R36" s="827"/>
      <c r="S36" s="827"/>
      <c r="T36" s="827"/>
      <c r="U36" s="827"/>
      <c r="V36" s="828"/>
      <c r="W36" s="69">
        <f t="shared" si="4"/>
        <v>30</v>
      </c>
      <c r="X36" s="69">
        <f t="shared" si="5"/>
        <v>1</v>
      </c>
    </row>
    <row r="37" spans="1:38">
      <c r="A37" s="24"/>
      <c r="B37" s="100" t="s">
        <v>111</v>
      </c>
      <c r="C37" s="44" t="s">
        <v>36</v>
      </c>
      <c r="D37" s="64" t="s">
        <v>100</v>
      </c>
      <c r="E37" s="47">
        <v>30</v>
      </c>
      <c r="F37" s="70" t="s">
        <v>124</v>
      </c>
      <c r="G37" s="49">
        <v>1</v>
      </c>
      <c r="H37" s="48">
        <v>30</v>
      </c>
      <c r="I37" s="70" t="s">
        <v>102</v>
      </c>
      <c r="J37" s="50">
        <v>2</v>
      </c>
      <c r="K37" s="826"/>
      <c r="L37" s="827"/>
      <c r="M37" s="827"/>
      <c r="N37" s="827"/>
      <c r="O37" s="827"/>
      <c r="P37" s="827"/>
      <c r="Q37" s="827"/>
      <c r="R37" s="827"/>
      <c r="S37" s="827"/>
      <c r="T37" s="827"/>
      <c r="U37" s="827"/>
      <c r="V37" s="828"/>
      <c r="W37" s="69">
        <f t="shared" si="4"/>
        <v>60</v>
      </c>
      <c r="X37" s="69">
        <f t="shared" si="5"/>
        <v>3</v>
      </c>
    </row>
    <row r="38" spans="1:38">
      <c r="A38" s="101"/>
      <c r="B38" s="102" t="s">
        <v>37</v>
      </c>
      <c r="C38" s="103" t="s">
        <v>36</v>
      </c>
      <c r="D38" s="71" t="s">
        <v>115</v>
      </c>
      <c r="E38" s="47">
        <v>15</v>
      </c>
      <c r="F38" s="70" t="s">
        <v>124</v>
      </c>
      <c r="G38" s="49">
        <v>1</v>
      </c>
      <c r="H38" s="48"/>
      <c r="I38" s="70"/>
      <c r="J38" s="50"/>
      <c r="K38" s="826"/>
      <c r="L38" s="827"/>
      <c r="M38" s="827"/>
      <c r="N38" s="827"/>
      <c r="O38" s="827"/>
      <c r="P38" s="827"/>
      <c r="Q38" s="827"/>
      <c r="R38" s="827"/>
      <c r="S38" s="827"/>
      <c r="T38" s="827"/>
      <c r="U38" s="827"/>
      <c r="V38" s="828"/>
      <c r="W38" s="69">
        <f t="shared" si="4"/>
        <v>15</v>
      </c>
      <c r="X38" s="62">
        <f t="shared" si="5"/>
        <v>1</v>
      </c>
    </row>
    <row r="39" spans="1:38">
      <c r="A39" s="24"/>
      <c r="B39" s="25" t="s">
        <v>112</v>
      </c>
      <c r="C39" s="44" t="s">
        <v>36</v>
      </c>
      <c r="D39" s="64" t="s">
        <v>115</v>
      </c>
      <c r="E39" s="47"/>
      <c r="F39" s="48"/>
      <c r="G39" s="49"/>
      <c r="H39" s="48">
        <v>15</v>
      </c>
      <c r="I39" s="48" t="s">
        <v>124</v>
      </c>
      <c r="J39" s="50">
        <v>1</v>
      </c>
      <c r="K39" s="826"/>
      <c r="L39" s="827"/>
      <c r="M39" s="827"/>
      <c r="N39" s="827"/>
      <c r="O39" s="827"/>
      <c r="P39" s="827"/>
      <c r="Q39" s="827"/>
      <c r="R39" s="827"/>
      <c r="S39" s="827"/>
      <c r="T39" s="827"/>
      <c r="U39" s="827"/>
      <c r="V39" s="828"/>
      <c r="W39" s="69">
        <f t="shared" si="4"/>
        <v>15</v>
      </c>
      <c r="X39" s="69">
        <f t="shared" si="5"/>
        <v>1</v>
      </c>
    </row>
    <row r="40" spans="1:38">
      <c r="A40" s="24"/>
      <c r="B40" s="113" t="s">
        <v>132</v>
      </c>
      <c r="C40" s="44" t="s">
        <v>36</v>
      </c>
      <c r="D40" s="64" t="s">
        <v>115</v>
      </c>
      <c r="E40" s="47">
        <v>15</v>
      </c>
      <c r="F40" s="48" t="s">
        <v>102</v>
      </c>
      <c r="G40" s="49">
        <v>0.5</v>
      </c>
      <c r="H40" s="48"/>
      <c r="I40" s="48"/>
      <c r="J40" s="50"/>
      <c r="K40" s="826"/>
      <c r="L40" s="827"/>
      <c r="M40" s="827"/>
      <c r="N40" s="827"/>
      <c r="O40" s="827"/>
      <c r="P40" s="827"/>
      <c r="Q40" s="827"/>
      <c r="R40" s="827"/>
      <c r="S40" s="827"/>
      <c r="T40" s="827"/>
      <c r="U40" s="827"/>
      <c r="V40" s="828"/>
      <c r="W40" s="69">
        <f>SUM(E40,H40)</f>
        <v>15</v>
      </c>
      <c r="X40" s="69">
        <f>SUM(G40,J40)</f>
        <v>0.5</v>
      </c>
    </row>
    <row r="41" spans="1:38">
      <c r="A41" s="24"/>
      <c r="B41" s="46" t="s">
        <v>113</v>
      </c>
      <c r="C41" s="44" t="s">
        <v>36</v>
      </c>
      <c r="D41" s="64" t="s">
        <v>115</v>
      </c>
      <c r="E41" s="47">
        <v>30</v>
      </c>
      <c r="F41" s="48" t="s">
        <v>124</v>
      </c>
      <c r="G41" s="49">
        <v>2</v>
      </c>
      <c r="H41" s="48"/>
      <c r="I41" s="48"/>
      <c r="J41" s="50"/>
      <c r="K41" s="829"/>
      <c r="L41" s="830"/>
      <c r="M41" s="830"/>
      <c r="N41" s="830"/>
      <c r="O41" s="830"/>
      <c r="P41" s="830"/>
      <c r="Q41" s="830"/>
      <c r="R41" s="830"/>
      <c r="S41" s="830"/>
      <c r="T41" s="830"/>
      <c r="U41" s="830"/>
      <c r="V41" s="831"/>
      <c r="W41" s="69">
        <f t="shared" si="4"/>
        <v>30</v>
      </c>
      <c r="X41" s="69">
        <f t="shared" si="5"/>
        <v>2</v>
      </c>
    </row>
    <row r="42" spans="1:38" s="184" customFormat="1" ht="13.5" thickBot="1">
      <c r="A42" s="157"/>
      <c r="B42" s="158" t="s">
        <v>114</v>
      </c>
      <c r="C42" s="159" t="s">
        <v>36</v>
      </c>
      <c r="D42" s="182" t="s">
        <v>115</v>
      </c>
      <c r="E42" s="82">
        <v>60</v>
      </c>
      <c r="F42" s="83" t="s">
        <v>124</v>
      </c>
      <c r="G42" s="84">
        <v>4</v>
      </c>
      <c r="H42" s="83">
        <v>60</v>
      </c>
      <c r="I42" s="83" t="s">
        <v>124</v>
      </c>
      <c r="J42" s="85">
        <v>4</v>
      </c>
      <c r="K42" s="832" t="s">
        <v>117</v>
      </c>
      <c r="L42" s="832"/>
      <c r="M42" s="832"/>
      <c r="N42" s="832"/>
      <c r="O42" s="832"/>
      <c r="P42" s="832"/>
      <c r="Q42" s="832"/>
      <c r="R42" s="832"/>
      <c r="S42" s="832"/>
      <c r="T42" s="832"/>
      <c r="U42" s="832"/>
      <c r="V42" s="833"/>
      <c r="W42" s="160">
        <f t="shared" si="4"/>
        <v>120</v>
      </c>
      <c r="X42" s="161">
        <f t="shared" si="5"/>
        <v>8</v>
      </c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</row>
    <row r="43" spans="1:38" ht="13.5" thickBot="1">
      <c r="A43" s="101"/>
      <c r="B43" s="162"/>
      <c r="C43" s="163"/>
      <c r="D43" s="105" t="s">
        <v>136</v>
      </c>
      <c r="E43" s="106">
        <f>SUM(E34:E42)</f>
        <v>225</v>
      </c>
      <c r="F43" s="106"/>
      <c r="G43" s="107">
        <f>SUM(G34:G42)</f>
        <v>11.5</v>
      </c>
      <c r="H43" s="106">
        <f>SUM(H34:H42)</f>
        <v>210</v>
      </c>
      <c r="I43" s="106"/>
      <c r="J43" s="107">
        <f>SUM(J34:J42)</f>
        <v>13</v>
      </c>
      <c r="K43" s="108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10"/>
      <c r="W43" s="111">
        <f>SUM(E43,H43)</f>
        <v>435</v>
      </c>
      <c r="X43" s="112">
        <f>SUM(G43,J43)</f>
        <v>24.5</v>
      </c>
    </row>
    <row r="44" spans="1:38" ht="21.75" customHeight="1">
      <c r="A44" s="137"/>
      <c r="B44"/>
      <c r="C44" s="137"/>
      <c r="D44" s="138" t="s">
        <v>38</v>
      </c>
      <c r="E44" s="29">
        <f>SUM(E5:E29)</f>
        <v>215</v>
      </c>
      <c r="F44" s="29"/>
      <c r="G44" s="30">
        <f>SUM(G5:G29)</f>
        <v>19</v>
      </c>
      <c r="H44" s="29">
        <f>SUM(H5:H29)</f>
        <v>285</v>
      </c>
      <c r="I44" s="29"/>
      <c r="J44" s="30">
        <f>SUM(J5:J29)</f>
        <v>26</v>
      </c>
      <c r="K44" s="35">
        <f>SUM(K5:K29)</f>
        <v>315</v>
      </c>
      <c r="L44" s="35"/>
      <c r="M44" s="34">
        <f>SUM(M5:M29)</f>
        <v>32.5</v>
      </c>
      <c r="N44" s="35">
        <f>SUM(N5:N29)</f>
        <v>315</v>
      </c>
      <c r="O44" s="35"/>
      <c r="P44" s="34">
        <f>SUM(P5:P29)</f>
        <v>36</v>
      </c>
      <c r="Q44" s="40">
        <f>SUM(Q5:Q29)</f>
        <v>210</v>
      </c>
      <c r="R44" s="40"/>
      <c r="S44" s="39">
        <f>SUM(S5:S29)</f>
        <v>25.5</v>
      </c>
      <c r="T44" s="40">
        <f>SUM(T5:T29)</f>
        <v>180</v>
      </c>
      <c r="U44" s="40"/>
      <c r="V44" s="39">
        <f>SUM(V5:V29)</f>
        <v>35</v>
      </c>
      <c r="W44" s="138">
        <f>SUM(W5:W29)</f>
        <v>1460</v>
      </c>
      <c r="X44" s="386">
        <f>SUM(X5:X29)</f>
        <v>158</v>
      </c>
    </row>
    <row r="45" spans="1:38" ht="21.75" customHeight="1">
      <c r="A45" s="137"/>
      <c r="B45"/>
      <c r="C45" s="137"/>
      <c r="D45" s="69" t="s">
        <v>39</v>
      </c>
      <c r="E45" s="857">
        <f>SUM(E44,H44)-(E13+H13)</f>
        <v>500</v>
      </c>
      <c r="F45" s="857"/>
      <c r="G45" s="857"/>
      <c r="H45" s="857">
        <f>SUM(G44,J44)</f>
        <v>45</v>
      </c>
      <c r="I45" s="857"/>
      <c r="J45" s="857"/>
      <c r="K45" s="853">
        <f>SUM(K44,N44)-(K13+N13)</f>
        <v>600</v>
      </c>
      <c r="L45" s="854"/>
      <c r="M45" s="855"/>
      <c r="N45" s="853">
        <f>SUM(M44,P44)</f>
        <v>68.5</v>
      </c>
      <c r="O45" s="854"/>
      <c r="P45" s="855"/>
      <c r="Q45" s="853">
        <f>SUM(Q44,T44)-(Q13+T13)</f>
        <v>360</v>
      </c>
      <c r="R45" s="854"/>
      <c r="S45" s="855"/>
      <c r="T45" s="853">
        <f>SUM(S44,V44)</f>
        <v>60.5</v>
      </c>
      <c r="U45" s="854"/>
      <c r="V45" s="855"/>
      <c r="W45" s="224">
        <f>W44+W43</f>
        <v>1895</v>
      </c>
      <c r="X45" s="397">
        <f>X44+X43</f>
        <v>182.5</v>
      </c>
    </row>
    <row r="46" spans="1:38" ht="15">
      <c r="A46" s="137"/>
      <c r="B46"/>
      <c r="C46"/>
      <c r="D46" s="13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42">
        <f>SUM(X27,X28,X6,X7,X34:X42,X13)</f>
        <v>56.5</v>
      </c>
      <c r="X46" s="389" t="s">
        <v>7</v>
      </c>
    </row>
    <row r="47" spans="1:38" ht="15">
      <c r="B47"/>
      <c r="C47"/>
      <c r="W47" s="402">
        <f>(W46*100)/X45</f>
        <v>30.958904109589042</v>
      </c>
    </row>
  </sheetData>
  <sheetProtection selectLockedCells="1" selectUnlockedCells="1"/>
  <mergeCells count="38">
    <mergeCell ref="T45:V45"/>
    <mergeCell ref="Q45:S45"/>
    <mergeCell ref="A2:A4"/>
    <mergeCell ref="B2:B4"/>
    <mergeCell ref="C2:C4"/>
    <mergeCell ref="D2:D4"/>
    <mergeCell ref="B30:X30"/>
    <mergeCell ref="K3:M3"/>
    <mergeCell ref="X2:X4"/>
    <mergeCell ref="Q2:V2"/>
    <mergeCell ref="E3:G3"/>
    <mergeCell ref="N45:P45"/>
    <mergeCell ref="K45:M45"/>
    <mergeCell ref="E31:J31"/>
    <mergeCell ref="E45:G45"/>
    <mergeCell ref="H45:J45"/>
    <mergeCell ref="C31:C33"/>
    <mergeCell ref="D31:D33"/>
    <mergeCell ref="K42:V42"/>
    <mergeCell ref="H3:J3"/>
    <mergeCell ref="W2:W4"/>
    <mergeCell ref="N3:P3"/>
    <mergeCell ref="A5:A21"/>
    <mergeCell ref="A22:A29"/>
    <mergeCell ref="A31:A33"/>
    <mergeCell ref="W8:X8"/>
    <mergeCell ref="A1:X1"/>
    <mergeCell ref="X31:X33"/>
    <mergeCell ref="W31:W33"/>
    <mergeCell ref="Q3:S3"/>
    <mergeCell ref="T3:V3"/>
    <mergeCell ref="E2:J2"/>
    <mergeCell ref="K2:P2"/>
    <mergeCell ref="K33:V41"/>
    <mergeCell ref="K31:V32"/>
    <mergeCell ref="E32:G32"/>
    <mergeCell ref="H32:J32"/>
    <mergeCell ref="B31:B33"/>
  </mergeCells>
  <pageMargins left="0.25" right="0.25" top="0.75" bottom="0.75" header="0.3" footer="0.3"/>
  <pageSetup paperSize="9" scale="77" firstPageNumber="0" fitToWidth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A1:X46"/>
  <sheetViews>
    <sheetView zoomScale="90" zoomScaleNormal="90" workbookViewId="0">
      <selection activeCell="AA27" sqref="AA27"/>
    </sheetView>
  </sheetViews>
  <sheetFormatPr defaultColWidth="8.85546875" defaultRowHeight="15"/>
  <cols>
    <col min="1" max="1" width="6.28515625" customWidth="1"/>
    <col min="2" max="2" width="33.28515625" customWidth="1"/>
    <col min="3" max="3" width="13.85546875" customWidth="1"/>
    <col min="4" max="4" width="9.7109375" customWidth="1"/>
    <col min="5" max="5" width="5.5703125" customWidth="1"/>
    <col min="6" max="6" width="4.7109375" customWidth="1"/>
    <col min="7" max="7" width="5.42578125" customWidth="1"/>
    <col min="8" max="8" width="5.5703125" customWidth="1"/>
    <col min="9" max="9" width="5" customWidth="1"/>
    <col min="10" max="11" width="5.42578125" customWidth="1"/>
    <col min="12" max="12" width="5.140625" customWidth="1"/>
    <col min="13" max="14" width="5.42578125" customWidth="1"/>
    <col min="15" max="15" width="5" customWidth="1"/>
    <col min="16" max="16" width="5.42578125" customWidth="1"/>
    <col min="17" max="17" width="6" customWidth="1"/>
    <col min="18" max="18" width="5.140625" customWidth="1"/>
    <col min="19" max="19" width="4.85546875" customWidth="1"/>
    <col min="20" max="20" width="5.42578125" customWidth="1"/>
    <col min="21" max="21" width="5.28515625" customWidth="1"/>
    <col min="22" max="22" width="5.42578125" customWidth="1"/>
    <col min="23" max="23" width="6" customWidth="1"/>
    <col min="24" max="24" width="6.42578125" customWidth="1"/>
  </cols>
  <sheetData>
    <row r="1" spans="1:24" ht="16.5" thickBot="1">
      <c r="A1" s="936" t="s">
        <v>147</v>
      </c>
      <c r="B1" s="936"/>
      <c r="C1" s="936"/>
      <c r="D1" s="936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  <c r="R1" s="937"/>
      <c r="S1" s="937"/>
      <c r="T1" s="937"/>
      <c r="U1" s="937"/>
      <c r="V1" s="937"/>
      <c r="W1" s="936"/>
      <c r="X1" s="936"/>
    </row>
    <row r="2" spans="1:24" ht="12.75" customHeight="1">
      <c r="A2" s="856"/>
      <c r="B2" s="857" t="s">
        <v>0</v>
      </c>
      <c r="C2" s="856" t="s">
        <v>1</v>
      </c>
      <c r="D2" s="858" t="s">
        <v>2</v>
      </c>
      <c r="E2" s="817" t="s">
        <v>3</v>
      </c>
      <c r="F2" s="818"/>
      <c r="G2" s="818"/>
      <c r="H2" s="818"/>
      <c r="I2" s="818"/>
      <c r="J2" s="819"/>
      <c r="K2" s="946" t="s">
        <v>4</v>
      </c>
      <c r="L2" s="914"/>
      <c r="M2" s="914"/>
      <c r="N2" s="914"/>
      <c r="O2" s="914"/>
      <c r="P2" s="915"/>
      <c r="Q2" s="918" t="s">
        <v>5</v>
      </c>
      <c r="R2" s="919"/>
      <c r="S2" s="919"/>
      <c r="T2" s="919"/>
      <c r="U2" s="919"/>
      <c r="V2" s="920"/>
      <c r="W2" s="849" t="s">
        <v>6</v>
      </c>
      <c r="X2" s="856" t="s">
        <v>7</v>
      </c>
    </row>
    <row r="3" spans="1:24">
      <c r="A3" s="856"/>
      <c r="B3" s="857"/>
      <c r="C3" s="856"/>
      <c r="D3" s="858"/>
      <c r="E3" s="869" t="s">
        <v>8</v>
      </c>
      <c r="F3" s="847"/>
      <c r="G3" s="847"/>
      <c r="H3" s="847" t="s">
        <v>9</v>
      </c>
      <c r="I3" s="847"/>
      <c r="J3" s="848"/>
      <c r="K3" s="947" t="s">
        <v>10</v>
      </c>
      <c r="L3" s="916"/>
      <c r="M3" s="916"/>
      <c r="N3" s="916" t="s">
        <v>11</v>
      </c>
      <c r="O3" s="916"/>
      <c r="P3" s="917"/>
      <c r="Q3" s="912" t="s">
        <v>12</v>
      </c>
      <c r="R3" s="910"/>
      <c r="S3" s="910"/>
      <c r="T3" s="910" t="s">
        <v>13</v>
      </c>
      <c r="U3" s="910"/>
      <c r="V3" s="911"/>
      <c r="W3" s="849"/>
      <c r="X3" s="856"/>
    </row>
    <row r="4" spans="1:24" ht="15.75" thickBot="1">
      <c r="A4" s="856"/>
      <c r="B4" s="857"/>
      <c r="C4" s="856"/>
      <c r="D4" s="858"/>
      <c r="E4" s="10" t="s">
        <v>14</v>
      </c>
      <c r="F4" s="11" t="s">
        <v>15</v>
      </c>
      <c r="G4" s="12" t="s">
        <v>7</v>
      </c>
      <c r="H4" s="11" t="s">
        <v>14</v>
      </c>
      <c r="I4" s="11" t="s">
        <v>15</v>
      </c>
      <c r="J4" s="13" t="s">
        <v>7</v>
      </c>
      <c r="K4" s="14" t="s">
        <v>14</v>
      </c>
      <c r="L4" s="15" t="s">
        <v>15</v>
      </c>
      <c r="M4" s="16" t="s">
        <v>7</v>
      </c>
      <c r="N4" s="17" t="s">
        <v>14</v>
      </c>
      <c r="O4" s="15" t="s">
        <v>15</v>
      </c>
      <c r="P4" s="18" t="s">
        <v>7</v>
      </c>
      <c r="Q4" s="19" t="s">
        <v>14</v>
      </c>
      <c r="R4" s="20" t="s">
        <v>15</v>
      </c>
      <c r="S4" s="21" t="s">
        <v>7</v>
      </c>
      <c r="T4" s="22" t="s">
        <v>14</v>
      </c>
      <c r="U4" s="20" t="s">
        <v>15</v>
      </c>
      <c r="V4" s="23" t="s">
        <v>7</v>
      </c>
      <c r="W4" s="849"/>
      <c r="X4" s="856"/>
    </row>
    <row r="5" spans="1:24" ht="13.5" customHeight="1">
      <c r="A5" s="959" t="s">
        <v>167</v>
      </c>
      <c r="B5" s="407" t="s">
        <v>98</v>
      </c>
      <c r="C5" s="116" t="s">
        <v>16</v>
      </c>
      <c r="D5" s="117" t="s">
        <v>127</v>
      </c>
      <c r="E5" s="28">
        <v>30</v>
      </c>
      <c r="F5" s="29" t="s">
        <v>123</v>
      </c>
      <c r="G5" s="30">
        <v>10</v>
      </c>
      <c r="H5" s="29">
        <v>30</v>
      </c>
      <c r="I5" s="29" t="s">
        <v>123</v>
      </c>
      <c r="J5" s="31">
        <v>10</v>
      </c>
      <c r="K5" s="32">
        <v>30</v>
      </c>
      <c r="L5" s="33" t="s">
        <v>123</v>
      </c>
      <c r="M5" s="34">
        <v>10</v>
      </c>
      <c r="N5" s="35">
        <v>30</v>
      </c>
      <c r="O5" s="33" t="s">
        <v>123</v>
      </c>
      <c r="P5" s="36">
        <v>10</v>
      </c>
      <c r="Q5" s="37">
        <v>30</v>
      </c>
      <c r="R5" s="38" t="s">
        <v>123</v>
      </c>
      <c r="S5" s="39">
        <v>10</v>
      </c>
      <c r="T5" s="40">
        <v>30</v>
      </c>
      <c r="U5" s="38" t="s">
        <v>124</v>
      </c>
      <c r="V5" s="41">
        <v>19</v>
      </c>
      <c r="W5" s="61">
        <f t="shared" ref="W5:W17" si="0">SUM(E5,H5,K5,N5,Q5,T5)</f>
        <v>180</v>
      </c>
      <c r="X5" s="69">
        <f t="shared" ref="X5:X17" si="1">SUM(G5,J5,M5,P5,S5,V5)</f>
        <v>69</v>
      </c>
    </row>
    <row r="6" spans="1:24" ht="13.5" customHeight="1">
      <c r="A6" s="960"/>
      <c r="B6" s="25" t="s">
        <v>170</v>
      </c>
      <c r="C6" s="44" t="s">
        <v>19</v>
      </c>
      <c r="D6" s="45" t="s">
        <v>130</v>
      </c>
      <c r="E6" s="28"/>
      <c r="F6" s="29"/>
      <c r="G6" s="30"/>
      <c r="H6" s="29"/>
      <c r="I6" s="29"/>
      <c r="J6" s="31"/>
      <c r="K6" s="32"/>
      <c r="L6" s="33"/>
      <c r="M6" s="34"/>
      <c r="N6" s="35"/>
      <c r="O6" s="33"/>
      <c r="P6" s="36"/>
      <c r="Q6" s="37">
        <v>15</v>
      </c>
      <c r="R6" s="38" t="s">
        <v>124</v>
      </c>
      <c r="S6" s="39">
        <v>1</v>
      </c>
      <c r="T6" s="40">
        <v>15</v>
      </c>
      <c r="U6" s="38" t="s">
        <v>124</v>
      </c>
      <c r="V6" s="41">
        <v>1</v>
      </c>
      <c r="W6" s="61">
        <f t="shared" si="0"/>
        <v>30</v>
      </c>
      <c r="X6" s="69">
        <f t="shared" si="1"/>
        <v>2</v>
      </c>
    </row>
    <row r="7" spans="1:24">
      <c r="A7" s="960"/>
      <c r="B7" s="407" t="s">
        <v>18</v>
      </c>
      <c r="C7" s="44" t="s">
        <v>19</v>
      </c>
      <c r="D7" s="117" t="s">
        <v>130</v>
      </c>
      <c r="E7" s="47"/>
      <c r="F7" s="48"/>
      <c r="G7" s="49"/>
      <c r="H7" s="48"/>
      <c r="I7" s="48"/>
      <c r="J7" s="50"/>
      <c r="K7" s="51">
        <v>30</v>
      </c>
      <c r="L7" s="52" t="s">
        <v>123</v>
      </c>
      <c r="M7" s="53">
        <v>4</v>
      </c>
      <c r="N7" s="54">
        <v>30</v>
      </c>
      <c r="O7" s="52" t="s">
        <v>123</v>
      </c>
      <c r="P7" s="55">
        <v>4</v>
      </c>
      <c r="Q7" s="56">
        <v>30</v>
      </c>
      <c r="R7" s="57" t="s">
        <v>123</v>
      </c>
      <c r="S7" s="58">
        <v>4</v>
      </c>
      <c r="T7" s="59">
        <v>30</v>
      </c>
      <c r="U7" s="57" t="s">
        <v>123</v>
      </c>
      <c r="V7" s="60">
        <v>4</v>
      </c>
      <c r="W7" s="61">
        <f t="shared" si="0"/>
        <v>120</v>
      </c>
      <c r="X7" s="62">
        <f t="shared" si="1"/>
        <v>16</v>
      </c>
    </row>
    <row r="8" spans="1:24">
      <c r="A8" s="960"/>
      <c r="B8" s="407" t="s">
        <v>55</v>
      </c>
      <c r="C8" s="116" t="s">
        <v>16</v>
      </c>
      <c r="D8" s="117" t="s">
        <v>101</v>
      </c>
      <c r="E8" s="97">
        <v>15</v>
      </c>
      <c r="F8" s="98" t="s">
        <v>124</v>
      </c>
      <c r="G8" s="98">
        <v>0.5</v>
      </c>
      <c r="H8" s="98">
        <v>15</v>
      </c>
      <c r="I8" s="98" t="s">
        <v>124</v>
      </c>
      <c r="J8" s="99">
        <v>0.5</v>
      </c>
      <c r="K8" s="51">
        <v>15</v>
      </c>
      <c r="L8" s="54" t="s">
        <v>124</v>
      </c>
      <c r="M8" s="53">
        <v>0.5</v>
      </c>
      <c r="N8" s="54">
        <v>15</v>
      </c>
      <c r="O8" s="54" t="s">
        <v>124</v>
      </c>
      <c r="P8" s="55">
        <v>0.5</v>
      </c>
      <c r="Q8" s="56">
        <v>15</v>
      </c>
      <c r="R8" s="68" t="s">
        <v>124</v>
      </c>
      <c r="S8" s="58">
        <v>0.5</v>
      </c>
      <c r="T8" s="59">
        <v>15</v>
      </c>
      <c r="U8" s="68" t="s">
        <v>124</v>
      </c>
      <c r="V8" s="60">
        <v>0.5</v>
      </c>
      <c r="W8" s="61">
        <f t="shared" si="0"/>
        <v>90</v>
      </c>
      <c r="X8" s="69">
        <f t="shared" si="1"/>
        <v>3</v>
      </c>
    </row>
    <row r="9" spans="1:24">
      <c r="A9" s="960"/>
      <c r="B9" s="407" t="s">
        <v>63</v>
      </c>
      <c r="C9" s="116" t="s">
        <v>16</v>
      </c>
      <c r="D9" s="117" t="s">
        <v>127</v>
      </c>
      <c r="E9" s="47"/>
      <c r="F9" s="70"/>
      <c r="G9" s="49"/>
      <c r="H9" s="48"/>
      <c r="I9" s="70"/>
      <c r="J9" s="50"/>
      <c r="K9" s="51">
        <v>15</v>
      </c>
      <c r="L9" s="54" t="s">
        <v>124</v>
      </c>
      <c r="M9" s="53">
        <v>0.5</v>
      </c>
      <c r="N9" s="54">
        <v>15</v>
      </c>
      <c r="O9" s="54" t="s">
        <v>102</v>
      </c>
      <c r="P9" s="55">
        <v>1</v>
      </c>
      <c r="Q9" s="56">
        <v>15</v>
      </c>
      <c r="R9" s="68" t="s">
        <v>124</v>
      </c>
      <c r="S9" s="58">
        <v>0.5</v>
      </c>
      <c r="T9" s="59">
        <v>15</v>
      </c>
      <c r="U9" s="68" t="s">
        <v>102</v>
      </c>
      <c r="V9" s="60">
        <v>1</v>
      </c>
      <c r="W9" s="61">
        <f t="shared" si="0"/>
        <v>60</v>
      </c>
      <c r="X9" s="69">
        <f t="shared" si="1"/>
        <v>3</v>
      </c>
    </row>
    <row r="10" spans="1:24">
      <c r="A10" s="960"/>
      <c r="B10" s="407" t="s">
        <v>57</v>
      </c>
      <c r="C10" s="116" t="s">
        <v>16</v>
      </c>
      <c r="D10" s="117" t="s">
        <v>130</v>
      </c>
      <c r="E10" s="47">
        <v>75</v>
      </c>
      <c r="F10" s="70" t="s">
        <v>124</v>
      </c>
      <c r="G10" s="49">
        <v>4</v>
      </c>
      <c r="H10" s="48">
        <v>75</v>
      </c>
      <c r="I10" s="70" t="s">
        <v>124</v>
      </c>
      <c r="J10" s="50">
        <v>4</v>
      </c>
      <c r="K10" s="51">
        <v>75</v>
      </c>
      <c r="L10" s="54" t="s">
        <v>124</v>
      </c>
      <c r="M10" s="53">
        <v>4</v>
      </c>
      <c r="N10" s="54">
        <v>75</v>
      </c>
      <c r="O10" s="54" t="s">
        <v>124</v>
      </c>
      <c r="P10" s="55">
        <v>4</v>
      </c>
      <c r="Q10" s="56">
        <v>75</v>
      </c>
      <c r="R10" s="59" t="s">
        <v>124</v>
      </c>
      <c r="S10" s="58">
        <v>4</v>
      </c>
      <c r="T10" s="59"/>
      <c r="U10" s="59"/>
      <c r="V10" s="60"/>
      <c r="W10" s="61">
        <f t="shared" si="0"/>
        <v>375</v>
      </c>
      <c r="X10" s="168">
        <f t="shared" si="1"/>
        <v>20</v>
      </c>
    </row>
    <row r="11" spans="1:24" ht="15" customHeight="1">
      <c r="A11" s="960"/>
      <c r="B11" s="407" t="s">
        <v>58</v>
      </c>
      <c r="C11" s="44" t="s">
        <v>16</v>
      </c>
      <c r="D11" s="71" t="s">
        <v>128</v>
      </c>
      <c r="E11" s="47"/>
      <c r="F11" s="70"/>
      <c r="G11" s="49"/>
      <c r="H11" s="48"/>
      <c r="I11" s="70"/>
      <c r="J11" s="50"/>
      <c r="K11" s="51"/>
      <c r="L11" s="54"/>
      <c r="M11" s="53"/>
      <c r="N11" s="54"/>
      <c r="O11" s="54"/>
      <c r="P11" s="55"/>
      <c r="Q11" s="56">
        <v>30</v>
      </c>
      <c r="R11" s="59" t="s">
        <v>125</v>
      </c>
      <c r="S11" s="58">
        <v>1</v>
      </c>
      <c r="T11" s="59">
        <v>30</v>
      </c>
      <c r="U11" s="59" t="s">
        <v>102</v>
      </c>
      <c r="V11" s="60">
        <v>2</v>
      </c>
      <c r="W11" s="61">
        <f t="shared" si="0"/>
        <v>60</v>
      </c>
      <c r="X11" s="69">
        <f t="shared" si="1"/>
        <v>3</v>
      </c>
    </row>
    <row r="12" spans="1:24" ht="15.75" customHeight="1">
      <c r="A12" s="960"/>
      <c r="B12" s="407" t="s">
        <v>23</v>
      </c>
      <c r="C12" s="44" t="s">
        <v>19</v>
      </c>
      <c r="D12" s="71" t="s">
        <v>21</v>
      </c>
      <c r="E12" s="47"/>
      <c r="F12" s="70"/>
      <c r="G12" s="49"/>
      <c r="H12" s="48"/>
      <c r="I12" s="70"/>
      <c r="J12" s="50"/>
      <c r="K12" s="51">
        <v>15</v>
      </c>
      <c r="L12" s="54" t="s">
        <v>124</v>
      </c>
      <c r="M12" s="53">
        <v>1</v>
      </c>
      <c r="N12" s="54">
        <v>15</v>
      </c>
      <c r="O12" s="54" t="s">
        <v>124</v>
      </c>
      <c r="P12" s="55">
        <v>1</v>
      </c>
      <c r="Q12" s="56">
        <v>15</v>
      </c>
      <c r="R12" s="68" t="s">
        <v>124</v>
      </c>
      <c r="S12" s="58">
        <v>1</v>
      </c>
      <c r="T12" s="59">
        <v>15</v>
      </c>
      <c r="U12" s="68" t="s">
        <v>124</v>
      </c>
      <c r="V12" s="60">
        <v>1</v>
      </c>
      <c r="W12" s="61">
        <f t="shared" si="0"/>
        <v>60</v>
      </c>
      <c r="X12" s="62">
        <f t="shared" si="1"/>
        <v>4</v>
      </c>
    </row>
    <row r="13" spans="1:24" ht="15.75" customHeight="1">
      <c r="A13" s="960"/>
      <c r="B13" s="152" t="s">
        <v>24</v>
      </c>
      <c r="C13" s="63" t="s">
        <v>16</v>
      </c>
      <c r="D13" s="117" t="s">
        <v>130</v>
      </c>
      <c r="E13" s="47"/>
      <c r="F13" s="48"/>
      <c r="G13" s="49"/>
      <c r="H13" s="48"/>
      <c r="I13" s="48"/>
      <c r="J13" s="50"/>
      <c r="K13" s="51"/>
      <c r="L13" s="54"/>
      <c r="M13" s="53"/>
      <c r="N13" s="54"/>
      <c r="O13" s="54"/>
      <c r="P13" s="55"/>
      <c r="Q13" s="72">
        <v>30</v>
      </c>
      <c r="R13" s="68" t="s">
        <v>125</v>
      </c>
      <c r="S13" s="73">
        <v>2</v>
      </c>
      <c r="T13" s="68">
        <v>30</v>
      </c>
      <c r="U13" s="68" t="s">
        <v>102</v>
      </c>
      <c r="V13" s="74">
        <v>2</v>
      </c>
      <c r="W13" s="61">
        <f t="shared" si="0"/>
        <v>60</v>
      </c>
      <c r="X13" s="69">
        <f t="shared" si="1"/>
        <v>4</v>
      </c>
    </row>
    <row r="14" spans="1:24" ht="15.75" customHeight="1">
      <c r="A14" s="960"/>
      <c r="B14" s="407" t="s">
        <v>176</v>
      </c>
      <c r="C14" s="421" t="s">
        <v>16</v>
      </c>
      <c r="D14" s="406" t="s">
        <v>130</v>
      </c>
      <c r="E14" s="232"/>
      <c r="F14" s="244"/>
      <c r="G14" s="245"/>
      <c r="H14" s="244">
        <v>30</v>
      </c>
      <c r="I14" s="244" t="s">
        <v>102</v>
      </c>
      <c r="J14" s="238">
        <v>2</v>
      </c>
      <c r="K14" s="234"/>
      <c r="L14" s="248"/>
      <c r="M14" s="249"/>
      <c r="N14" s="248"/>
      <c r="O14" s="248"/>
      <c r="P14" s="240"/>
      <c r="Q14" s="56"/>
      <c r="R14" s="59"/>
      <c r="S14" s="58"/>
      <c r="T14" s="59"/>
      <c r="U14" s="59"/>
      <c r="V14" s="60"/>
      <c r="W14" s="61">
        <f t="shared" si="0"/>
        <v>30</v>
      </c>
      <c r="X14" s="69">
        <f t="shared" si="1"/>
        <v>2</v>
      </c>
    </row>
    <row r="15" spans="1:24" s="403" customFormat="1" ht="15.75" customHeight="1">
      <c r="A15" s="960"/>
      <c r="B15" s="407" t="s">
        <v>25</v>
      </c>
      <c r="C15" s="421" t="s">
        <v>16</v>
      </c>
      <c r="D15" s="406" t="s">
        <v>21</v>
      </c>
      <c r="E15" s="232"/>
      <c r="F15" s="244"/>
      <c r="G15" s="245"/>
      <c r="H15" s="244"/>
      <c r="I15" s="244"/>
      <c r="J15" s="238"/>
      <c r="K15" s="234">
        <v>30</v>
      </c>
      <c r="L15" s="248" t="s">
        <v>124</v>
      </c>
      <c r="M15" s="249">
        <v>1</v>
      </c>
      <c r="N15" s="248">
        <v>30</v>
      </c>
      <c r="O15" s="248" t="s">
        <v>102</v>
      </c>
      <c r="P15" s="240">
        <v>2</v>
      </c>
      <c r="Q15" s="416"/>
      <c r="R15" s="418"/>
      <c r="S15" s="417"/>
      <c r="T15" s="418"/>
      <c r="U15" s="418"/>
      <c r="V15" s="419"/>
      <c r="W15" s="420">
        <f t="shared" si="0"/>
        <v>60</v>
      </c>
      <c r="X15" s="424">
        <f t="shared" si="1"/>
        <v>3</v>
      </c>
    </row>
    <row r="16" spans="1:24">
      <c r="A16" s="960"/>
      <c r="B16" s="152" t="s">
        <v>26</v>
      </c>
      <c r="C16" s="63" t="s">
        <v>16</v>
      </c>
      <c r="D16" s="117" t="s">
        <v>130</v>
      </c>
      <c r="E16" s="47"/>
      <c r="F16" s="48"/>
      <c r="G16" s="49"/>
      <c r="H16" s="48"/>
      <c r="I16" s="48"/>
      <c r="J16" s="50"/>
      <c r="K16" s="51"/>
      <c r="L16" s="54"/>
      <c r="M16" s="53"/>
      <c r="N16" s="54"/>
      <c r="O16" s="54"/>
      <c r="P16" s="55"/>
      <c r="Q16" s="56">
        <v>30</v>
      </c>
      <c r="R16" s="68" t="s">
        <v>124</v>
      </c>
      <c r="S16" s="58">
        <v>1</v>
      </c>
      <c r="T16" s="59">
        <v>30</v>
      </c>
      <c r="U16" s="68" t="s">
        <v>102</v>
      </c>
      <c r="V16" s="60">
        <v>2</v>
      </c>
      <c r="W16" s="61">
        <f t="shared" si="0"/>
        <v>60</v>
      </c>
      <c r="X16" s="69">
        <f t="shared" si="1"/>
        <v>3</v>
      </c>
    </row>
    <row r="17" spans="1:24">
      <c r="A17" s="960"/>
      <c r="B17" s="152" t="s">
        <v>27</v>
      </c>
      <c r="C17" s="63" t="s">
        <v>16</v>
      </c>
      <c r="D17" s="117" t="s">
        <v>130</v>
      </c>
      <c r="E17" s="47">
        <v>30</v>
      </c>
      <c r="F17" s="70" t="s">
        <v>124</v>
      </c>
      <c r="G17" s="49">
        <v>1</v>
      </c>
      <c r="H17" s="48">
        <v>30</v>
      </c>
      <c r="I17" s="70" t="s">
        <v>102</v>
      </c>
      <c r="J17" s="50">
        <v>2</v>
      </c>
      <c r="K17" s="51"/>
      <c r="L17" s="54"/>
      <c r="M17" s="53"/>
      <c r="N17" s="54"/>
      <c r="O17" s="54"/>
      <c r="P17" s="55"/>
      <c r="Q17" s="56"/>
      <c r="R17" s="59"/>
      <c r="S17" s="58"/>
      <c r="T17" s="59"/>
      <c r="U17" s="59"/>
      <c r="V17" s="60"/>
      <c r="W17" s="61">
        <f t="shared" si="0"/>
        <v>60</v>
      </c>
      <c r="X17" s="69">
        <f t="shared" si="1"/>
        <v>3</v>
      </c>
    </row>
    <row r="18" spans="1:24">
      <c r="A18" s="960"/>
      <c r="B18" s="152" t="s">
        <v>64</v>
      </c>
      <c r="C18" s="63" t="s">
        <v>16</v>
      </c>
      <c r="D18" s="71" t="s">
        <v>128</v>
      </c>
      <c r="E18" s="47"/>
      <c r="F18" s="70"/>
      <c r="G18" s="49"/>
      <c r="H18" s="48"/>
      <c r="I18" s="70"/>
      <c r="J18" s="50"/>
      <c r="K18" s="51"/>
      <c r="L18" s="54"/>
      <c r="M18" s="53"/>
      <c r="N18" s="54"/>
      <c r="O18" s="54"/>
      <c r="P18" s="55"/>
      <c r="Q18" s="56">
        <v>30</v>
      </c>
      <c r="R18" s="59" t="s">
        <v>102</v>
      </c>
      <c r="S18" s="58">
        <v>2</v>
      </c>
      <c r="T18" s="59"/>
      <c r="U18" s="59"/>
      <c r="V18" s="60"/>
      <c r="W18" s="61">
        <v>30</v>
      </c>
      <c r="X18" s="69">
        <v>2</v>
      </c>
    </row>
    <row r="19" spans="1:24">
      <c r="A19" s="960"/>
      <c r="B19" s="407" t="s">
        <v>51</v>
      </c>
      <c r="C19" s="63" t="s">
        <v>16</v>
      </c>
      <c r="D19" s="117" t="s">
        <v>130</v>
      </c>
      <c r="E19" s="47"/>
      <c r="F19" s="70"/>
      <c r="G19" s="49"/>
      <c r="H19" s="48"/>
      <c r="I19" s="70"/>
      <c r="J19" s="50"/>
      <c r="K19" s="51">
        <v>30</v>
      </c>
      <c r="L19" s="54" t="s">
        <v>124</v>
      </c>
      <c r="M19" s="53">
        <v>1</v>
      </c>
      <c r="N19" s="54">
        <v>30</v>
      </c>
      <c r="O19" s="54" t="s">
        <v>102</v>
      </c>
      <c r="P19" s="55">
        <v>2</v>
      </c>
      <c r="Q19" s="56"/>
      <c r="R19" s="59"/>
      <c r="S19" s="58"/>
      <c r="T19" s="59"/>
      <c r="U19" s="59"/>
      <c r="V19" s="60"/>
      <c r="W19" s="61">
        <f t="shared" ref="W19:W28" si="2">SUM(E19,H19,K19,N19,Q19,T19)</f>
        <v>60</v>
      </c>
      <c r="X19" s="69">
        <f t="shared" ref="X19:X28" si="3">SUM(G19,J19,M19,P19,S19,V19)</f>
        <v>3</v>
      </c>
    </row>
    <row r="20" spans="1:24" ht="14.25" customHeight="1">
      <c r="A20" s="961"/>
      <c r="B20" s="407" t="s">
        <v>28</v>
      </c>
      <c r="C20" s="421" t="s">
        <v>16</v>
      </c>
      <c r="D20" s="422" t="s">
        <v>128</v>
      </c>
      <c r="E20" s="234">
        <v>30</v>
      </c>
      <c r="F20" s="248" t="s">
        <v>124</v>
      </c>
      <c r="G20" s="249">
        <v>1</v>
      </c>
      <c r="H20" s="248">
        <v>30</v>
      </c>
      <c r="I20" s="248" t="s">
        <v>102</v>
      </c>
      <c r="J20" s="240">
        <v>2</v>
      </c>
      <c r="K20" s="51"/>
      <c r="L20" s="54"/>
      <c r="M20" s="53"/>
      <c r="N20" s="54"/>
      <c r="O20" s="54"/>
      <c r="P20" s="55"/>
      <c r="Q20" s="56"/>
      <c r="R20" s="59"/>
      <c r="S20" s="58"/>
      <c r="T20" s="59"/>
      <c r="U20" s="59"/>
      <c r="V20" s="60"/>
      <c r="W20" s="61">
        <f t="shared" si="2"/>
        <v>60</v>
      </c>
      <c r="X20" s="69">
        <f t="shared" si="3"/>
        <v>3</v>
      </c>
    </row>
    <row r="21" spans="1:24">
      <c r="A21" s="959" t="s">
        <v>168</v>
      </c>
      <c r="B21" s="152" t="s">
        <v>29</v>
      </c>
      <c r="C21" s="63" t="s">
        <v>16</v>
      </c>
      <c r="D21" s="117" t="s">
        <v>130</v>
      </c>
      <c r="E21" s="47">
        <v>30</v>
      </c>
      <c r="F21" s="70" t="s">
        <v>124</v>
      </c>
      <c r="G21" s="49">
        <v>1</v>
      </c>
      <c r="H21" s="48">
        <v>30</v>
      </c>
      <c r="I21" s="70" t="s">
        <v>102</v>
      </c>
      <c r="J21" s="50">
        <v>2</v>
      </c>
      <c r="K21" s="51"/>
      <c r="L21" s="54"/>
      <c r="M21" s="53"/>
      <c r="N21" s="54"/>
      <c r="O21" s="54"/>
      <c r="P21" s="55"/>
      <c r="Q21" s="56"/>
      <c r="R21" s="59"/>
      <c r="S21" s="58"/>
      <c r="T21" s="59"/>
      <c r="U21" s="59"/>
      <c r="V21" s="60"/>
      <c r="W21" s="61">
        <f t="shared" si="2"/>
        <v>60</v>
      </c>
      <c r="X21" s="69">
        <f t="shared" si="3"/>
        <v>3</v>
      </c>
    </row>
    <row r="22" spans="1:24">
      <c r="A22" s="960"/>
      <c r="B22" s="152" t="s">
        <v>30</v>
      </c>
      <c r="C22" s="63" t="s">
        <v>16</v>
      </c>
      <c r="D22" s="117" t="s">
        <v>130</v>
      </c>
      <c r="E22" s="47"/>
      <c r="F22" s="134"/>
      <c r="G22" s="49"/>
      <c r="H22" s="48"/>
      <c r="I22" s="48"/>
      <c r="J22" s="50"/>
      <c r="K22" s="51"/>
      <c r="L22" s="54"/>
      <c r="M22" s="53"/>
      <c r="N22" s="54"/>
      <c r="O22" s="54"/>
      <c r="P22" s="55"/>
      <c r="Q22" s="56">
        <v>15</v>
      </c>
      <c r="R22" s="59" t="s">
        <v>124</v>
      </c>
      <c r="S22" s="58">
        <v>1</v>
      </c>
      <c r="T22" s="59"/>
      <c r="U22" s="59"/>
      <c r="V22" s="60"/>
      <c r="W22" s="61">
        <f t="shared" si="2"/>
        <v>15</v>
      </c>
      <c r="X22" s="69">
        <f t="shared" si="3"/>
        <v>1</v>
      </c>
    </row>
    <row r="23" spans="1:24">
      <c r="A23" s="960"/>
      <c r="B23" s="152" t="s">
        <v>31</v>
      </c>
      <c r="C23" s="63" t="s">
        <v>16</v>
      </c>
      <c r="D23" s="117" t="s">
        <v>130</v>
      </c>
      <c r="E23" s="216"/>
      <c r="F23" s="213"/>
      <c r="H23" s="214">
        <v>15</v>
      </c>
      <c r="I23" s="70" t="s">
        <v>102</v>
      </c>
      <c r="J23" s="49">
        <v>1</v>
      </c>
      <c r="K23" s="51"/>
      <c r="L23" s="54"/>
      <c r="M23" s="53"/>
      <c r="N23" s="54"/>
      <c r="O23" s="54"/>
      <c r="P23" s="55"/>
      <c r="Q23" s="56"/>
      <c r="R23" s="59"/>
      <c r="S23" s="58"/>
      <c r="T23" s="59"/>
      <c r="U23" s="59"/>
      <c r="V23" s="60"/>
      <c r="W23" s="220">
        <f t="shared" si="2"/>
        <v>15</v>
      </c>
      <c r="X23" s="69">
        <f t="shared" si="3"/>
        <v>1</v>
      </c>
    </row>
    <row r="24" spans="1:24">
      <c r="A24" s="960"/>
      <c r="B24" s="152" t="s">
        <v>32</v>
      </c>
      <c r="C24" s="63" t="s">
        <v>16</v>
      </c>
      <c r="D24" s="117" t="s">
        <v>130</v>
      </c>
      <c r="E24" s="47">
        <v>2</v>
      </c>
      <c r="F24" s="212" t="s">
        <v>124</v>
      </c>
      <c r="G24" s="49">
        <v>0</v>
      </c>
      <c r="H24" s="48"/>
      <c r="I24" s="48"/>
      <c r="J24" s="50"/>
      <c r="K24" s="51"/>
      <c r="L24" s="54"/>
      <c r="M24" s="53"/>
      <c r="N24" s="54"/>
      <c r="O24" s="54"/>
      <c r="P24" s="55"/>
      <c r="Q24" s="56"/>
      <c r="R24" s="59"/>
      <c r="S24" s="58"/>
      <c r="T24" s="59"/>
      <c r="U24" s="59"/>
      <c r="V24" s="60"/>
      <c r="W24" s="61">
        <f t="shared" si="2"/>
        <v>2</v>
      </c>
      <c r="X24" s="69">
        <f t="shared" si="3"/>
        <v>0</v>
      </c>
    </row>
    <row r="25" spans="1:24">
      <c r="A25" s="960"/>
      <c r="B25" s="152" t="s">
        <v>33</v>
      </c>
      <c r="C25" s="63" t="s">
        <v>16</v>
      </c>
      <c r="D25" s="117" t="s">
        <v>130</v>
      </c>
      <c r="E25" s="47">
        <v>3</v>
      </c>
      <c r="F25" s="70" t="s">
        <v>124</v>
      </c>
      <c r="G25" s="49">
        <v>0</v>
      </c>
      <c r="H25" s="48"/>
      <c r="I25" s="48"/>
      <c r="J25" s="50"/>
      <c r="K25" s="51"/>
      <c r="L25" s="54"/>
      <c r="M25" s="53"/>
      <c r="N25" s="54"/>
      <c r="O25" s="54"/>
      <c r="P25" s="55"/>
      <c r="Q25" s="56"/>
      <c r="R25" s="59"/>
      <c r="S25" s="58"/>
      <c r="T25" s="59"/>
      <c r="U25" s="59"/>
      <c r="V25" s="60"/>
      <c r="W25" s="61">
        <f t="shared" si="2"/>
        <v>3</v>
      </c>
      <c r="X25" s="69">
        <f t="shared" si="3"/>
        <v>0</v>
      </c>
    </row>
    <row r="26" spans="1:24" ht="15" customHeight="1">
      <c r="A26" s="960"/>
      <c r="B26" s="75" t="s">
        <v>34</v>
      </c>
      <c r="C26" s="44" t="s">
        <v>19</v>
      </c>
      <c r="D26" s="71" t="s">
        <v>128</v>
      </c>
      <c r="E26" s="47">
        <v>30</v>
      </c>
      <c r="F26" s="210" t="s">
        <v>125</v>
      </c>
      <c r="G26" s="49">
        <v>2</v>
      </c>
      <c r="H26" s="48">
        <v>30</v>
      </c>
      <c r="I26" s="70" t="s">
        <v>125</v>
      </c>
      <c r="J26" s="50">
        <v>2</v>
      </c>
      <c r="K26" s="51">
        <v>30</v>
      </c>
      <c r="L26" s="54" t="s">
        <v>125</v>
      </c>
      <c r="M26" s="53">
        <v>2</v>
      </c>
      <c r="N26" s="54">
        <v>30</v>
      </c>
      <c r="O26" s="54" t="s">
        <v>102</v>
      </c>
      <c r="P26" s="55">
        <v>3</v>
      </c>
      <c r="Q26" s="56"/>
      <c r="R26" s="59"/>
      <c r="S26" s="58"/>
      <c r="T26" s="59"/>
      <c r="U26" s="59"/>
      <c r="V26" s="60"/>
      <c r="W26" s="61">
        <f t="shared" si="2"/>
        <v>120</v>
      </c>
      <c r="X26" s="153">
        <f t="shared" si="3"/>
        <v>9</v>
      </c>
    </row>
    <row r="27" spans="1:24" ht="15.75" customHeight="1">
      <c r="A27" s="960"/>
      <c r="B27" s="75" t="s">
        <v>35</v>
      </c>
      <c r="C27" s="44" t="s">
        <v>19</v>
      </c>
      <c r="D27" s="71" t="s">
        <v>128</v>
      </c>
      <c r="E27" s="216"/>
      <c r="F27" s="213"/>
      <c r="G27" s="217"/>
      <c r="H27" s="211">
        <v>30</v>
      </c>
      <c r="I27" s="70" t="s">
        <v>124</v>
      </c>
      <c r="J27" s="77">
        <v>1</v>
      </c>
      <c r="K27" s="154"/>
      <c r="L27" s="155"/>
      <c r="M27" s="155"/>
      <c r="N27" s="155"/>
      <c r="O27" s="155"/>
      <c r="P27" s="156"/>
      <c r="Q27" s="56"/>
      <c r="R27" s="59"/>
      <c r="S27" s="58"/>
      <c r="T27" s="59"/>
      <c r="U27" s="59"/>
      <c r="V27" s="60"/>
      <c r="W27" s="220">
        <f t="shared" si="2"/>
        <v>30</v>
      </c>
      <c r="X27" s="153">
        <f t="shared" si="3"/>
        <v>1</v>
      </c>
    </row>
    <row r="28" spans="1:24" ht="15.75" thickBot="1">
      <c r="A28" s="961"/>
      <c r="B28" s="407" t="s">
        <v>52</v>
      </c>
      <c r="C28" s="116" t="s">
        <v>16</v>
      </c>
      <c r="D28" s="117" t="s">
        <v>130</v>
      </c>
      <c r="E28" s="82"/>
      <c r="F28" s="106"/>
      <c r="G28" s="84"/>
      <c r="H28" s="83"/>
      <c r="I28" s="83"/>
      <c r="J28" s="85"/>
      <c r="K28" s="86"/>
      <c r="L28" s="87"/>
      <c r="M28" s="88"/>
      <c r="N28" s="87"/>
      <c r="O28" s="87"/>
      <c r="P28" s="89"/>
      <c r="Q28" s="90">
        <v>15</v>
      </c>
      <c r="R28" s="91" t="s">
        <v>102</v>
      </c>
      <c r="S28" s="92">
        <v>1</v>
      </c>
      <c r="T28" s="93"/>
      <c r="U28" s="93"/>
      <c r="V28" s="94"/>
      <c r="W28" s="61">
        <f t="shared" si="2"/>
        <v>15</v>
      </c>
      <c r="X28" s="69">
        <f t="shared" si="3"/>
        <v>1</v>
      </c>
    </row>
    <row r="29" spans="1:24" ht="30.75" customHeight="1" thickBot="1">
      <c r="A29" s="95"/>
      <c r="B29" s="859" t="s">
        <v>135</v>
      </c>
      <c r="C29" s="860"/>
      <c r="D29" s="860"/>
      <c r="E29" s="861"/>
      <c r="F29" s="861"/>
      <c r="G29" s="861"/>
      <c r="H29" s="861"/>
      <c r="I29" s="861"/>
      <c r="J29" s="861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0"/>
      <c r="X29" s="863"/>
    </row>
    <row r="30" spans="1:24">
      <c r="A30" s="804"/>
      <c r="B30" s="841" t="s">
        <v>107</v>
      </c>
      <c r="C30" s="804" t="s">
        <v>1</v>
      </c>
      <c r="D30" s="844" t="s">
        <v>2</v>
      </c>
      <c r="E30" s="870" t="s">
        <v>116</v>
      </c>
      <c r="F30" s="871"/>
      <c r="G30" s="871"/>
      <c r="H30" s="871"/>
      <c r="I30" s="871"/>
      <c r="J30" s="872"/>
      <c r="K30" s="832" t="s">
        <v>122</v>
      </c>
      <c r="L30" s="832"/>
      <c r="M30" s="832"/>
      <c r="N30" s="832"/>
      <c r="O30" s="832"/>
      <c r="P30" s="832"/>
      <c r="Q30" s="832"/>
      <c r="R30" s="832"/>
      <c r="S30" s="832"/>
      <c r="T30" s="832"/>
      <c r="U30" s="832"/>
      <c r="V30" s="833"/>
      <c r="W30" s="804" t="s">
        <v>6</v>
      </c>
      <c r="X30" s="804" t="s">
        <v>7</v>
      </c>
    </row>
    <row r="31" spans="1:24">
      <c r="A31" s="805"/>
      <c r="B31" s="842"/>
      <c r="C31" s="805"/>
      <c r="D31" s="845"/>
      <c r="E31" s="836" t="s">
        <v>8</v>
      </c>
      <c r="F31" s="837"/>
      <c r="G31" s="838"/>
      <c r="H31" s="839" t="s">
        <v>9</v>
      </c>
      <c r="I31" s="837"/>
      <c r="J31" s="840"/>
      <c r="K31" s="834"/>
      <c r="L31" s="834"/>
      <c r="M31" s="834"/>
      <c r="N31" s="834"/>
      <c r="O31" s="834"/>
      <c r="P31" s="834"/>
      <c r="Q31" s="834"/>
      <c r="R31" s="834"/>
      <c r="S31" s="834"/>
      <c r="T31" s="834"/>
      <c r="U31" s="834"/>
      <c r="V31" s="835"/>
      <c r="W31" s="805"/>
      <c r="X31" s="805"/>
    </row>
    <row r="32" spans="1:24" ht="15.75" thickBot="1">
      <c r="A32" s="806"/>
      <c r="B32" s="843"/>
      <c r="C32" s="811"/>
      <c r="D32" s="846"/>
      <c r="E32" s="10" t="s">
        <v>14</v>
      </c>
      <c r="F32" s="11" t="s">
        <v>15</v>
      </c>
      <c r="G32" s="12" t="s">
        <v>7</v>
      </c>
      <c r="H32" s="11" t="s">
        <v>14</v>
      </c>
      <c r="I32" s="11" t="s">
        <v>15</v>
      </c>
      <c r="J32" s="13" t="s">
        <v>7</v>
      </c>
      <c r="K32" s="824" t="s">
        <v>188</v>
      </c>
      <c r="L32" s="904"/>
      <c r="M32" s="904"/>
      <c r="N32" s="904"/>
      <c r="O32" s="904"/>
      <c r="P32" s="904"/>
      <c r="Q32" s="904"/>
      <c r="R32" s="904"/>
      <c r="S32" s="904"/>
      <c r="T32" s="904"/>
      <c r="U32" s="904"/>
      <c r="V32" s="905"/>
      <c r="W32" s="811"/>
      <c r="X32" s="811"/>
    </row>
    <row r="33" spans="1:24">
      <c r="A33" s="96"/>
      <c r="B33" s="46" t="s">
        <v>108</v>
      </c>
      <c r="C33" s="44" t="s">
        <v>36</v>
      </c>
      <c r="D33" s="422" t="s">
        <v>17</v>
      </c>
      <c r="E33" s="225">
        <v>30</v>
      </c>
      <c r="F33" s="226" t="s">
        <v>124</v>
      </c>
      <c r="G33" s="227">
        <v>1</v>
      </c>
      <c r="H33" s="226">
        <v>30</v>
      </c>
      <c r="I33" s="226" t="s">
        <v>102</v>
      </c>
      <c r="J33" s="228">
        <v>2</v>
      </c>
      <c r="K33" s="906"/>
      <c r="L33" s="906"/>
      <c r="M33" s="906"/>
      <c r="N33" s="906"/>
      <c r="O33" s="906"/>
      <c r="P33" s="906"/>
      <c r="Q33" s="906"/>
      <c r="R33" s="906"/>
      <c r="S33" s="906"/>
      <c r="T33" s="906"/>
      <c r="U33" s="906"/>
      <c r="V33" s="907"/>
      <c r="W33" s="69">
        <f t="shared" ref="W33:W41" si="4">SUM(E33,H33)</f>
        <v>60</v>
      </c>
      <c r="X33" s="69">
        <f t="shared" ref="X33:X41" si="5">SUM(G33,J33)</f>
        <v>3</v>
      </c>
    </row>
    <row r="34" spans="1:24">
      <c r="A34" s="24"/>
      <c r="B34" s="46" t="s">
        <v>109</v>
      </c>
      <c r="C34" s="44" t="s">
        <v>36</v>
      </c>
      <c r="D34" s="422" t="s">
        <v>17</v>
      </c>
      <c r="E34" s="408">
        <v>45</v>
      </c>
      <c r="F34" s="409" t="s">
        <v>124</v>
      </c>
      <c r="G34" s="410">
        <v>2</v>
      </c>
      <c r="H34" s="409">
        <v>45</v>
      </c>
      <c r="I34" s="409" t="s">
        <v>102</v>
      </c>
      <c r="J34" s="411">
        <v>3</v>
      </c>
      <c r="K34" s="906"/>
      <c r="L34" s="906"/>
      <c r="M34" s="906"/>
      <c r="N34" s="906"/>
      <c r="O34" s="906"/>
      <c r="P34" s="906"/>
      <c r="Q34" s="906"/>
      <c r="R34" s="906"/>
      <c r="S34" s="906"/>
      <c r="T34" s="906"/>
      <c r="U34" s="906"/>
      <c r="V34" s="907"/>
      <c r="W34" s="69">
        <f t="shared" si="4"/>
        <v>90</v>
      </c>
      <c r="X34" s="62">
        <f t="shared" si="5"/>
        <v>5</v>
      </c>
    </row>
    <row r="35" spans="1:24">
      <c r="A35" s="24"/>
      <c r="B35" s="46" t="s">
        <v>110</v>
      </c>
      <c r="C35" s="44" t="s">
        <v>36</v>
      </c>
      <c r="D35" s="422" t="s">
        <v>17</v>
      </c>
      <c r="E35" s="97"/>
      <c r="F35" s="98"/>
      <c r="G35" s="66"/>
      <c r="H35" s="98">
        <v>30</v>
      </c>
      <c r="I35" s="98" t="s">
        <v>124</v>
      </c>
      <c r="J35" s="99">
        <v>1</v>
      </c>
      <c r="K35" s="906"/>
      <c r="L35" s="906"/>
      <c r="M35" s="906"/>
      <c r="N35" s="906"/>
      <c r="O35" s="906"/>
      <c r="P35" s="906"/>
      <c r="Q35" s="906"/>
      <c r="R35" s="906"/>
      <c r="S35" s="906"/>
      <c r="T35" s="906"/>
      <c r="U35" s="906"/>
      <c r="V35" s="907"/>
      <c r="W35" s="69">
        <f t="shared" si="4"/>
        <v>30</v>
      </c>
      <c r="X35" s="69">
        <f t="shared" si="5"/>
        <v>1</v>
      </c>
    </row>
    <row r="36" spans="1:24">
      <c r="A36" s="24"/>
      <c r="B36" s="100" t="s">
        <v>111</v>
      </c>
      <c r="C36" s="44" t="s">
        <v>36</v>
      </c>
      <c r="D36" s="422" t="s">
        <v>100</v>
      </c>
      <c r="E36" s="408">
        <v>30</v>
      </c>
      <c r="F36" s="425" t="s">
        <v>124</v>
      </c>
      <c r="G36" s="410">
        <v>1</v>
      </c>
      <c r="H36" s="409">
        <v>30</v>
      </c>
      <c r="I36" s="425" t="s">
        <v>102</v>
      </c>
      <c r="J36" s="411">
        <v>2</v>
      </c>
      <c r="K36" s="906"/>
      <c r="L36" s="906"/>
      <c r="M36" s="906"/>
      <c r="N36" s="906"/>
      <c r="O36" s="906"/>
      <c r="P36" s="906"/>
      <c r="Q36" s="906"/>
      <c r="R36" s="906"/>
      <c r="S36" s="906"/>
      <c r="T36" s="906"/>
      <c r="U36" s="906"/>
      <c r="V36" s="907"/>
      <c r="W36" s="69">
        <f t="shared" si="4"/>
        <v>60</v>
      </c>
      <c r="X36" s="69">
        <f t="shared" si="5"/>
        <v>3</v>
      </c>
    </row>
    <row r="37" spans="1:24">
      <c r="A37" s="101"/>
      <c r="B37" s="102" t="s">
        <v>37</v>
      </c>
      <c r="C37" s="103" t="s">
        <v>36</v>
      </c>
      <c r="D37" s="71" t="s">
        <v>115</v>
      </c>
      <c r="E37" s="408">
        <v>15</v>
      </c>
      <c r="F37" s="425" t="s">
        <v>124</v>
      </c>
      <c r="G37" s="410">
        <v>1</v>
      </c>
      <c r="H37" s="409"/>
      <c r="I37" s="425"/>
      <c r="J37" s="411"/>
      <c r="K37" s="906"/>
      <c r="L37" s="906"/>
      <c r="M37" s="906"/>
      <c r="N37" s="906"/>
      <c r="O37" s="906"/>
      <c r="P37" s="906"/>
      <c r="Q37" s="906"/>
      <c r="R37" s="906"/>
      <c r="S37" s="906"/>
      <c r="T37" s="906"/>
      <c r="U37" s="906"/>
      <c r="V37" s="907"/>
      <c r="W37" s="69">
        <f t="shared" si="4"/>
        <v>15</v>
      </c>
      <c r="X37" s="62">
        <f t="shared" si="5"/>
        <v>1</v>
      </c>
    </row>
    <row r="38" spans="1:24">
      <c r="A38" s="24"/>
      <c r="B38" s="25" t="s">
        <v>112</v>
      </c>
      <c r="C38" s="44" t="s">
        <v>36</v>
      </c>
      <c r="D38" s="422" t="s">
        <v>115</v>
      </c>
      <c r="E38" s="408"/>
      <c r="F38" s="409"/>
      <c r="G38" s="410"/>
      <c r="H38" s="409">
        <v>15</v>
      </c>
      <c r="I38" s="409" t="s">
        <v>124</v>
      </c>
      <c r="J38" s="411">
        <v>1</v>
      </c>
      <c r="K38" s="906"/>
      <c r="L38" s="906"/>
      <c r="M38" s="906"/>
      <c r="N38" s="906"/>
      <c r="O38" s="906"/>
      <c r="P38" s="906"/>
      <c r="Q38" s="906"/>
      <c r="R38" s="906"/>
      <c r="S38" s="906"/>
      <c r="T38" s="906"/>
      <c r="U38" s="906"/>
      <c r="V38" s="907"/>
      <c r="W38" s="69">
        <f t="shared" si="4"/>
        <v>15</v>
      </c>
      <c r="X38" s="69">
        <f t="shared" si="5"/>
        <v>1</v>
      </c>
    </row>
    <row r="39" spans="1:24">
      <c r="A39" s="24"/>
      <c r="B39" s="104" t="s">
        <v>132</v>
      </c>
      <c r="C39" s="44" t="s">
        <v>36</v>
      </c>
      <c r="D39" s="422" t="s">
        <v>115</v>
      </c>
      <c r="E39" s="408">
        <v>15</v>
      </c>
      <c r="F39" s="409" t="s">
        <v>102</v>
      </c>
      <c r="G39" s="410">
        <v>0.5</v>
      </c>
      <c r="H39" s="409"/>
      <c r="I39" s="409"/>
      <c r="J39" s="411"/>
      <c r="K39" s="906"/>
      <c r="L39" s="906"/>
      <c r="M39" s="906"/>
      <c r="N39" s="906"/>
      <c r="O39" s="906"/>
      <c r="P39" s="906"/>
      <c r="Q39" s="906"/>
      <c r="R39" s="906"/>
      <c r="S39" s="906"/>
      <c r="T39" s="906"/>
      <c r="U39" s="906"/>
      <c r="V39" s="907"/>
      <c r="W39" s="69">
        <f>SUM(E39,H39)</f>
        <v>15</v>
      </c>
      <c r="X39" s="69">
        <f>SUM(G39,J39)</f>
        <v>0.5</v>
      </c>
    </row>
    <row r="40" spans="1:24">
      <c r="A40" s="24"/>
      <c r="B40" s="46" t="s">
        <v>113</v>
      </c>
      <c r="C40" s="44" t="s">
        <v>36</v>
      </c>
      <c r="D40" s="422" t="s">
        <v>115</v>
      </c>
      <c r="E40" s="408">
        <v>30</v>
      </c>
      <c r="F40" s="409" t="s">
        <v>124</v>
      </c>
      <c r="G40" s="410">
        <v>2</v>
      </c>
      <c r="H40" s="409"/>
      <c r="I40" s="409"/>
      <c r="J40" s="411"/>
      <c r="K40" s="908"/>
      <c r="L40" s="908"/>
      <c r="M40" s="908"/>
      <c r="N40" s="908"/>
      <c r="O40" s="908"/>
      <c r="P40" s="908"/>
      <c r="Q40" s="908"/>
      <c r="R40" s="908"/>
      <c r="S40" s="908"/>
      <c r="T40" s="908"/>
      <c r="U40" s="908"/>
      <c r="V40" s="909"/>
      <c r="W40" s="69">
        <f t="shared" si="4"/>
        <v>30</v>
      </c>
      <c r="X40" s="69">
        <f t="shared" si="5"/>
        <v>2</v>
      </c>
    </row>
    <row r="41" spans="1:24" ht="15.75" thickBot="1">
      <c r="A41" s="157"/>
      <c r="B41" s="158" t="s">
        <v>114</v>
      </c>
      <c r="C41" s="159" t="s">
        <v>36</v>
      </c>
      <c r="D41" s="182" t="s">
        <v>115</v>
      </c>
      <c r="E41" s="82">
        <v>60</v>
      </c>
      <c r="F41" s="83" t="s">
        <v>124</v>
      </c>
      <c r="G41" s="84">
        <v>4</v>
      </c>
      <c r="H41" s="83">
        <v>60</v>
      </c>
      <c r="I41" s="83" t="s">
        <v>124</v>
      </c>
      <c r="J41" s="85">
        <v>4</v>
      </c>
      <c r="K41" s="832" t="s">
        <v>117</v>
      </c>
      <c r="L41" s="832"/>
      <c r="M41" s="832"/>
      <c r="N41" s="832"/>
      <c r="O41" s="832"/>
      <c r="P41" s="832"/>
      <c r="Q41" s="832"/>
      <c r="R41" s="832"/>
      <c r="S41" s="832"/>
      <c r="T41" s="832"/>
      <c r="U41" s="832"/>
      <c r="V41" s="833"/>
      <c r="W41" s="160">
        <f t="shared" si="4"/>
        <v>120</v>
      </c>
      <c r="X41" s="161">
        <f t="shared" si="5"/>
        <v>8</v>
      </c>
    </row>
    <row r="42" spans="1:24" ht="15.75" thickBot="1">
      <c r="A42" s="101"/>
      <c r="B42" s="162"/>
      <c r="C42" s="163"/>
      <c r="D42" s="105" t="s">
        <v>136</v>
      </c>
      <c r="E42" s="106">
        <f>SUM(E33:E41)</f>
        <v>225</v>
      </c>
      <c r="F42" s="106"/>
      <c r="G42" s="107">
        <f>SUM(G33:G41)</f>
        <v>11.5</v>
      </c>
      <c r="H42" s="106">
        <f>SUM(H33:H41)</f>
        <v>210</v>
      </c>
      <c r="I42" s="106"/>
      <c r="J42" s="107">
        <f>SUM(J33:J41)</f>
        <v>13</v>
      </c>
      <c r="K42" s="108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10"/>
      <c r="W42" s="111">
        <f>SUM(E42,H42)</f>
        <v>435</v>
      </c>
      <c r="X42" s="112">
        <f>SUM(G42,J42)</f>
        <v>24.5</v>
      </c>
    </row>
    <row r="43" spans="1:24" ht="23.25" customHeight="1">
      <c r="A43" s="164"/>
      <c r="B43" s="113"/>
      <c r="C43" s="137"/>
      <c r="D43" s="172" t="s">
        <v>38</v>
      </c>
      <c r="E43" s="29">
        <f>SUM(E5:E28)</f>
        <v>245</v>
      </c>
      <c r="F43" s="29"/>
      <c r="G43" s="30">
        <f>SUM(G5:G28)</f>
        <v>19.5</v>
      </c>
      <c r="H43" s="29">
        <f>SUM(H5:H28)</f>
        <v>315</v>
      </c>
      <c r="I43" s="29"/>
      <c r="J43" s="30">
        <f>SUM(J5:J28)</f>
        <v>26.5</v>
      </c>
      <c r="K43" s="35">
        <f>SUM(K5:K41)</f>
        <v>270</v>
      </c>
      <c r="L43" s="35"/>
      <c r="M43" s="165">
        <f>SUM(M5:M41)</f>
        <v>24</v>
      </c>
      <c r="N43" s="35">
        <f>SUM(N5:N41)</f>
        <v>270</v>
      </c>
      <c r="O43" s="35"/>
      <c r="P43" s="34">
        <f>SUM(P5:P41)</f>
        <v>27.5</v>
      </c>
      <c r="Q43" s="40">
        <f>SUM(Q5:Q41)</f>
        <v>345</v>
      </c>
      <c r="R43" s="40"/>
      <c r="S43" s="39">
        <f>SUM(S5:S41)</f>
        <v>29</v>
      </c>
      <c r="T43" s="40">
        <f>SUM(T5:T41)</f>
        <v>210</v>
      </c>
      <c r="U43" s="40"/>
      <c r="V43" s="39">
        <f>SUM(V5:V41)</f>
        <v>32.5</v>
      </c>
      <c r="W43" s="138">
        <f>SUM(W5:W28)</f>
        <v>1655</v>
      </c>
      <c r="X43" s="166">
        <f>SUM(X4:X28)</f>
        <v>159</v>
      </c>
    </row>
    <row r="44" spans="1:24" ht="21" customHeight="1">
      <c r="A44" s="164"/>
      <c r="B44" s="137"/>
      <c r="C44" s="137"/>
      <c r="D44" s="177" t="s">
        <v>39</v>
      </c>
      <c r="E44" s="855">
        <f>SUM(E43,H43)-(E12+H12)</f>
        <v>560</v>
      </c>
      <c r="F44" s="857"/>
      <c r="G44" s="857"/>
      <c r="H44" s="857">
        <f>SUM(G43,J43)</f>
        <v>46</v>
      </c>
      <c r="I44" s="857"/>
      <c r="J44" s="857"/>
      <c r="K44" s="853">
        <f>SUM(K43,N43)-(K12+N12)</f>
        <v>510</v>
      </c>
      <c r="L44" s="854"/>
      <c r="M44" s="855"/>
      <c r="N44" s="958">
        <f>SUM(M43,P43)</f>
        <v>51.5</v>
      </c>
      <c r="O44" s="854"/>
      <c r="P44" s="855"/>
      <c r="Q44" s="853">
        <f>SUM(Q43,T43)-(Q12+T12)</f>
        <v>525</v>
      </c>
      <c r="R44" s="854"/>
      <c r="S44" s="855"/>
      <c r="T44" s="853">
        <f>SUM(S43,V43)</f>
        <v>61.5</v>
      </c>
      <c r="U44" s="854"/>
      <c r="V44" s="855"/>
      <c r="W44" s="141">
        <f>W43+W42</f>
        <v>2090</v>
      </c>
      <c r="X44" s="398">
        <f>X43+X42</f>
        <v>183.5</v>
      </c>
    </row>
    <row r="45" spans="1:24">
      <c r="A45" s="164"/>
      <c r="B45" s="137"/>
      <c r="C45" s="137"/>
      <c r="D45" s="13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42">
        <f>SUM(X26,X27,X12,X7,X33:X41,X6)</f>
        <v>56.5</v>
      </c>
      <c r="X45" s="385" t="s">
        <v>7</v>
      </c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>
        <f>(100*W45)/X44</f>
        <v>30.790190735694821</v>
      </c>
      <c r="X46" s="1"/>
    </row>
  </sheetData>
  <sheetProtection selectLockedCells="1" selectUnlockedCells="1"/>
  <mergeCells count="37">
    <mergeCell ref="W2:W4"/>
    <mergeCell ref="A2:A4"/>
    <mergeCell ref="B2:B4"/>
    <mergeCell ref="C2:C4"/>
    <mergeCell ref="D2:D4"/>
    <mergeCell ref="K2:P2"/>
    <mergeCell ref="Q2:V2"/>
    <mergeCell ref="A5:A20"/>
    <mergeCell ref="B30:B32"/>
    <mergeCell ref="C30:C32"/>
    <mergeCell ref="D30:D32"/>
    <mergeCell ref="A1:X1"/>
    <mergeCell ref="K32:V40"/>
    <mergeCell ref="T3:V3"/>
    <mergeCell ref="A30:A32"/>
    <mergeCell ref="E2:J2"/>
    <mergeCell ref="X2:X4"/>
    <mergeCell ref="E3:G3"/>
    <mergeCell ref="H3:J3"/>
    <mergeCell ref="K3:M3"/>
    <mergeCell ref="N3:P3"/>
    <mergeCell ref="Q3:S3"/>
    <mergeCell ref="A21:A28"/>
    <mergeCell ref="B29:X29"/>
    <mergeCell ref="N44:P44"/>
    <mergeCell ref="X30:X32"/>
    <mergeCell ref="E31:G31"/>
    <mergeCell ref="H31:J31"/>
    <mergeCell ref="W30:W32"/>
    <mergeCell ref="Q44:S44"/>
    <mergeCell ref="K41:V41"/>
    <mergeCell ref="E44:G44"/>
    <mergeCell ref="H44:J44"/>
    <mergeCell ref="K44:M44"/>
    <mergeCell ref="E30:J30"/>
    <mergeCell ref="K30:V31"/>
    <mergeCell ref="T44:V44"/>
  </mergeCells>
  <pageMargins left="0.25" right="0.25" top="0.75" bottom="0.75" header="0.3" footer="0.3"/>
  <pageSetup paperSize="9" scale="69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A1:R35"/>
  <sheetViews>
    <sheetView zoomScale="90" zoomScaleNormal="90" workbookViewId="0">
      <selection activeCell="E28" sqref="A28:XFD28"/>
    </sheetView>
  </sheetViews>
  <sheetFormatPr defaultColWidth="11.42578125" defaultRowHeight="15"/>
  <cols>
    <col min="1" max="1" width="5.7109375" style="4" customWidth="1"/>
    <col min="2" max="2" width="38.5703125" style="719" bestFit="1" customWidth="1"/>
    <col min="3" max="3" width="14" style="4" customWidth="1"/>
    <col min="4" max="4" width="9.7109375" style="4" bestFit="1" customWidth="1"/>
    <col min="5" max="5" width="5" style="4" customWidth="1"/>
    <col min="6" max="6" width="5.140625" style="4" customWidth="1"/>
    <col min="7" max="8" width="5" style="4" customWidth="1"/>
    <col min="9" max="9" width="5.140625" style="4" customWidth="1"/>
    <col min="10" max="10" width="5" style="4" customWidth="1"/>
    <col min="11" max="16" width="5.7109375" style="4" customWidth="1"/>
    <col min="17" max="17" width="5.85546875" style="4" bestFit="1" customWidth="1"/>
    <col min="18" max="18" width="6.28515625" style="726" customWidth="1"/>
    <col min="19" max="16384" width="11.42578125" style="4"/>
  </cols>
  <sheetData>
    <row r="1" spans="1:18" ht="16.5" thickBot="1">
      <c r="A1" s="936" t="s">
        <v>148</v>
      </c>
      <c r="B1" s="936"/>
      <c r="C1" s="936"/>
      <c r="D1" s="936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6"/>
      <c r="R1" s="936"/>
    </row>
    <row r="2" spans="1:18" ht="12.75" customHeight="1">
      <c r="A2" s="856"/>
      <c r="B2" s="857" t="s">
        <v>0</v>
      </c>
      <c r="C2" s="856" t="s">
        <v>1</v>
      </c>
      <c r="D2" s="858" t="s">
        <v>2</v>
      </c>
      <c r="E2" s="817" t="s">
        <v>3</v>
      </c>
      <c r="F2" s="818"/>
      <c r="G2" s="818"/>
      <c r="H2" s="818"/>
      <c r="I2" s="818"/>
      <c r="J2" s="819"/>
      <c r="K2" s="880" t="s">
        <v>4</v>
      </c>
      <c r="L2" s="881"/>
      <c r="M2" s="881"/>
      <c r="N2" s="881"/>
      <c r="O2" s="881"/>
      <c r="P2" s="882"/>
      <c r="Q2" s="849" t="s">
        <v>6</v>
      </c>
      <c r="R2" s="856" t="s">
        <v>7</v>
      </c>
    </row>
    <row r="3" spans="1:18">
      <c r="A3" s="856"/>
      <c r="B3" s="857"/>
      <c r="C3" s="856"/>
      <c r="D3" s="858"/>
      <c r="E3" s="869" t="s">
        <v>8</v>
      </c>
      <c r="F3" s="847"/>
      <c r="G3" s="847"/>
      <c r="H3" s="847" t="s">
        <v>9</v>
      </c>
      <c r="I3" s="847"/>
      <c r="J3" s="848"/>
      <c r="K3" s="883" t="s">
        <v>10</v>
      </c>
      <c r="L3" s="884"/>
      <c r="M3" s="884"/>
      <c r="N3" s="884" t="s">
        <v>11</v>
      </c>
      <c r="O3" s="884"/>
      <c r="P3" s="885"/>
      <c r="Q3" s="849"/>
      <c r="R3" s="856"/>
    </row>
    <row r="4" spans="1:18" ht="15.75" thickBot="1">
      <c r="A4" s="856"/>
      <c r="B4" s="857"/>
      <c r="C4" s="856"/>
      <c r="D4" s="858"/>
      <c r="E4" s="186" t="s">
        <v>14</v>
      </c>
      <c r="F4" s="187" t="s">
        <v>15</v>
      </c>
      <c r="G4" s="188" t="s">
        <v>7</v>
      </c>
      <c r="H4" s="187" t="s">
        <v>14</v>
      </c>
      <c r="I4" s="187" t="s">
        <v>15</v>
      </c>
      <c r="J4" s="189" t="s">
        <v>7</v>
      </c>
      <c r="K4" s="190" t="s">
        <v>14</v>
      </c>
      <c r="L4" s="191" t="s">
        <v>15</v>
      </c>
      <c r="M4" s="192" t="s">
        <v>7</v>
      </c>
      <c r="N4" s="193" t="s">
        <v>14</v>
      </c>
      <c r="O4" s="191" t="s">
        <v>15</v>
      </c>
      <c r="P4" s="194" t="s">
        <v>7</v>
      </c>
      <c r="Q4" s="849"/>
      <c r="R4" s="856"/>
    </row>
    <row r="5" spans="1:18" ht="14.25" customHeight="1">
      <c r="A5" s="886" t="s">
        <v>167</v>
      </c>
      <c r="B5" s="407" t="s">
        <v>98</v>
      </c>
      <c r="C5" s="116" t="s">
        <v>16</v>
      </c>
      <c r="D5" s="117" t="s">
        <v>127</v>
      </c>
      <c r="E5" s="225">
        <v>30</v>
      </c>
      <c r="F5" s="226" t="s">
        <v>123</v>
      </c>
      <c r="G5" s="227">
        <v>10</v>
      </c>
      <c r="H5" s="226">
        <v>30</v>
      </c>
      <c r="I5" s="226" t="s">
        <v>123</v>
      </c>
      <c r="J5" s="228">
        <v>10</v>
      </c>
      <c r="K5" s="354">
        <v>30</v>
      </c>
      <c r="L5" s="355" t="s">
        <v>123</v>
      </c>
      <c r="M5" s="356">
        <v>14</v>
      </c>
      <c r="N5" s="357">
        <v>30</v>
      </c>
      <c r="O5" s="355" t="s">
        <v>171</v>
      </c>
      <c r="P5" s="358">
        <v>26</v>
      </c>
      <c r="Q5" s="61">
        <f t="shared" ref="Q5:Q23" si="0">SUM(E5,H5,K5,N5)</f>
        <v>120</v>
      </c>
      <c r="R5" s="721">
        <f t="shared" ref="R5:R23" si="1">SUM(G5,J5,M5,P5)</f>
        <v>60</v>
      </c>
    </row>
    <row r="6" spans="1:18" ht="12.75" customHeight="1">
      <c r="A6" s="887"/>
      <c r="B6" s="407" t="s">
        <v>40</v>
      </c>
      <c r="C6" s="44" t="s">
        <v>19</v>
      </c>
      <c r="D6" s="71" t="s">
        <v>128</v>
      </c>
      <c r="E6" s="47"/>
      <c r="F6" s="48"/>
      <c r="G6" s="49"/>
      <c r="H6" s="48"/>
      <c r="I6" s="48"/>
      <c r="J6" s="50"/>
      <c r="K6" s="118">
        <v>15</v>
      </c>
      <c r="L6" s="119" t="s">
        <v>124</v>
      </c>
      <c r="M6" s="120">
        <v>3</v>
      </c>
      <c r="N6" s="121"/>
      <c r="O6" s="119"/>
      <c r="P6" s="122"/>
      <c r="Q6" s="61">
        <f t="shared" si="0"/>
        <v>15</v>
      </c>
      <c r="R6" s="722">
        <f t="shared" si="1"/>
        <v>3</v>
      </c>
    </row>
    <row r="7" spans="1:18">
      <c r="A7" s="887"/>
      <c r="B7" s="407" t="s">
        <v>41</v>
      </c>
      <c r="C7" s="44" t="s">
        <v>19</v>
      </c>
      <c r="D7" s="71" t="s">
        <v>128</v>
      </c>
      <c r="E7" s="47"/>
      <c r="F7" s="48"/>
      <c r="G7" s="49"/>
      <c r="H7" s="48"/>
      <c r="I7" s="48"/>
      <c r="J7" s="50"/>
      <c r="K7" s="118"/>
      <c r="L7" s="119"/>
      <c r="M7" s="120"/>
      <c r="N7" s="121">
        <v>4</v>
      </c>
      <c r="O7" s="119" t="s">
        <v>124</v>
      </c>
      <c r="P7" s="122">
        <v>4</v>
      </c>
      <c r="Q7" s="61">
        <f t="shared" si="0"/>
        <v>4</v>
      </c>
      <c r="R7" s="722">
        <f t="shared" si="1"/>
        <v>4</v>
      </c>
    </row>
    <row r="8" spans="1:18">
      <c r="A8" s="887"/>
      <c r="B8" s="407" t="s">
        <v>18</v>
      </c>
      <c r="C8" s="44" t="s">
        <v>19</v>
      </c>
      <c r="D8" s="117" t="s">
        <v>130</v>
      </c>
      <c r="E8" s="76">
        <v>30</v>
      </c>
      <c r="F8" s="48" t="s">
        <v>123</v>
      </c>
      <c r="G8" s="77">
        <v>5</v>
      </c>
      <c r="H8" s="70">
        <v>30</v>
      </c>
      <c r="I8" s="48" t="s">
        <v>123</v>
      </c>
      <c r="J8" s="78">
        <v>5</v>
      </c>
      <c r="K8" s="178"/>
      <c r="L8" s="179"/>
      <c r="M8" s="179"/>
      <c r="N8" s="179"/>
      <c r="O8" s="179"/>
      <c r="P8" s="180"/>
      <c r="Q8" s="61">
        <f t="shared" si="0"/>
        <v>60</v>
      </c>
      <c r="R8" s="722">
        <f t="shared" si="1"/>
        <v>10</v>
      </c>
    </row>
    <row r="9" spans="1:18">
      <c r="A9" s="887"/>
      <c r="B9" s="407" t="s">
        <v>55</v>
      </c>
      <c r="C9" s="44" t="s">
        <v>16</v>
      </c>
      <c r="D9" s="71" t="s">
        <v>101</v>
      </c>
      <c r="E9" s="47">
        <v>15</v>
      </c>
      <c r="F9" s="48" t="s">
        <v>124</v>
      </c>
      <c r="G9" s="49">
        <v>0.5</v>
      </c>
      <c r="H9" s="48">
        <v>15</v>
      </c>
      <c r="I9" s="48" t="s">
        <v>124</v>
      </c>
      <c r="J9" s="50">
        <v>0.5</v>
      </c>
      <c r="K9" s="118">
        <v>15</v>
      </c>
      <c r="L9" s="119" t="s">
        <v>124</v>
      </c>
      <c r="M9" s="120">
        <v>0.5</v>
      </c>
      <c r="N9" s="121">
        <v>15</v>
      </c>
      <c r="O9" s="119" t="s">
        <v>124</v>
      </c>
      <c r="P9" s="122">
        <v>0.5</v>
      </c>
      <c r="Q9" s="61">
        <f t="shared" si="0"/>
        <v>60</v>
      </c>
      <c r="R9" s="723">
        <f t="shared" si="1"/>
        <v>2</v>
      </c>
    </row>
    <row r="10" spans="1:18">
      <c r="A10" s="887"/>
      <c r="B10" s="407" t="s">
        <v>57</v>
      </c>
      <c r="C10" s="44" t="s">
        <v>16</v>
      </c>
      <c r="D10" s="117" t="s">
        <v>130</v>
      </c>
      <c r="E10" s="76">
        <v>75</v>
      </c>
      <c r="F10" s="70" t="s">
        <v>124</v>
      </c>
      <c r="G10" s="77">
        <v>3</v>
      </c>
      <c r="H10" s="70">
        <v>75</v>
      </c>
      <c r="I10" s="70" t="s">
        <v>124</v>
      </c>
      <c r="J10" s="78">
        <v>3</v>
      </c>
      <c r="K10" s="178"/>
      <c r="L10" s="179"/>
      <c r="M10" s="179"/>
      <c r="N10" s="179"/>
      <c r="O10" s="179"/>
      <c r="P10" s="180"/>
      <c r="Q10" s="61">
        <f t="shared" si="0"/>
        <v>150</v>
      </c>
      <c r="R10" s="723">
        <f t="shared" si="1"/>
        <v>6</v>
      </c>
    </row>
    <row r="11" spans="1:18">
      <c r="A11" s="887"/>
      <c r="B11" s="407" t="s">
        <v>65</v>
      </c>
      <c r="C11" s="116" t="s">
        <v>16</v>
      </c>
      <c r="D11" s="71" t="s">
        <v>128</v>
      </c>
      <c r="E11" s="76">
        <v>30</v>
      </c>
      <c r="F11" s="70" t="s">
        <v>125</v>
      </c>
      <c r="G11" s="77">
        <v>1</v>
      </c>
      <c r="H11" s="70">
        <v>30</v>
      </c>
      <c r="I11" s="70" t="s">
        <v>102</v>
      </c>
      <c r="J11" s="78">
        <v>2</v>
      </c>
      <c r="K11" s="178"/>
      <c r="L11" s="179"/>
      <c r="M11" s="179"/>
      <c r="N11" s="179"/>
      <c r="O11" s="179"/>
      <c r="P11" s="180"/>
      <c r="Q11" s="61">
        <f t="shared" si="0"/>
        <v>60</v>
      </c>
      <c r="R11" s="723">
        <f t="shared" si="1"/>
        <v>3</v>
      </c>
    </row>
    <row r="12" spans="1:18">
      <c r="A12" s="887"/>
      <c r="B12" s="407" t="s">
        <v>159</v>
      </c>
      <c r="C12" s="429" t="s">
        <v>16</v>
      </c>
      <c r="D12" s="71" t="s">
        <v>128</v>
      </c>
      <c r="E12" s="76"/>
      <c r="F12" s="70"/>
      <c r="G12" s="77"/>
      <c r="H12" s="70"/>
      <c r="I12" s="70"/>
      <c r="J12" s="78"/>
      <c r="K12" s="178">
        <v>30</v>
      </c>
      <c r="L12" s="179" t="s">
        <v>125</v>
      </c>
      <c r="M12" s="179">
        <v>1</v>
      </c>
      <c r="N12" s="179">
        <v>30</v>
      </c>
      <c r="O12" s="179" t="s">
        <v>160</v>
      </c>
      <c r="P12" s="180">
        <v>1</v>
      </c>
      <c r="Q12" s="61">
        <v>60</v>
      </c>
      <c r="R12" s="723">
        <f t="shared" si="1"/>
        <v>2</v>
      </c>
    </row>
    <row r="13" spans="1:18">
      <c r="A13" s="887"/>
      <c r="B13" s="407" t="s">
        <v>23</v>
      </c>
      <c r="C13" s="44" t="s">
        <v>19</v>
      </c>
      <c r="D13" s="71" t="s">
        <v>128</v>
      </c>
      <c r="E13" s="47">
        <v>45</v>
      </c>
      <c r="F13" s="70" t="s">
        <v>124</v>
      </c>
      <c r="G13" s="49">
        <v>3</v>
      </c>
      <c r="H13" s="48">
        <v>45</v>
      </c>
      <c r="I13" s="70" t="s">
        <v>124</v>
      </c>
      <c r="J13" s="50">
        <v>3</v>
      </c>
      <c r="K13" s="118">
        <v>45</v>
      </c>
      <c r="L13" s="121" t="s">
        <v>124</v>
      </c>
      <c r="M13" s="120">
        <v>3</v>
      </c>
      <c r="N13" s="121">
        <v>45</v>
      </c>
      <c r="O13" s="121" t="s">
        <v>124</v>
      </c>
      <c r="P13" s="122">
        <v>3</v>
      </c>
      <c r="Q13" s="61">
        <f t="shared" si="0"/>
        <v>180</v>
      </c>
      <c r="R13" s="722">
        <f t="shared" si="1"/>
        <v>12</v>
      </c>
    </row>
    <row r="14" spans="1:18">
      <c r="A14" s="887"/>
      <c r="B14" s="407" t="s">
        <v>64</v>
      </c>
      <c r="C14" s="116" t="s">
        <v>16</v>
      </c>
      <c r="D14" s="71" t="s">
        <v>128</v>
      </c>
      <c r="E14" s="76">
        <v>30</v>
      </c>
      <c r="F14" s="70" t="s">
        <v>124</v>
      </c>
      <c r="G14" s="77">
        <v>1</v>
      </c>
      <c r="H14" s="70">
        <v>30</v>
      </c>
      <c r="I14" s="70" t="s">
        <v>102</v>
      </c>
      <c r="J14" s="78">
        <v>2</v>
      </c>
      <c r="K14" s="178"/>
      <c r="L14" s="179"/>
      <c r="M14" s="179"/>
      <c r="N14" s="179"/>
      <c r="O14" s="179"/>
      <c r="P14" s="180"/>
      <c r="Q14" s="61">
        <f t="shared" si="0"/>
        <v>60</v>
      </c>
      <c r="R14" s="721">
        <f t="shared" si="1"/>
        <v>3</v>
      </c>
    </row>
    <row r="15" spans="1:18">
      <c r="A15" s="896"/>
      <c r="B15" s="407" t="s">
        <v>24</v>
      </c>
      <c r="C15" s="116" t="s">
        <v>16</v>
      </c>
      <c r="D15" s="117" t="s">
        <v>130</v>
      </c>
      <c r="E15" s="76">
        <v>30</v>
      </c>
      <c r="F15" s="70" t="s">
        <v>102</v>
      </c>
      <c r="G15" s="77">
        <v>2</v>
      </c>
      <c r="H15" s="70"/>
      <c r="I15" s="70"/>
      <c r="J15" s="78"/>
      <c r="K15" s="118"/>
      <c r="L15" s="121"/>
      <c r="M15" s="120"/>
      <c r="N15" s="121"/>
      <c r="O15" s="121"/>
      <c r="P15" s="122"/>
      <c r="Q15" s="61">
        <f t="shared" si="0"/>
        <v>30</v>
      </c>
      <c r="R15" s="721">
        <f t="shared" si="1"/>
        <v>2</v>
      </c>
    </row>
    <row r="16" spans="1:18" ht="15" customHeight="1">
      <c r="A16" s="886" t="s">
        <v>168</v>
      </c>
      <c r="B16" s="407" t="s">
        <v>180</v>
      </c>
      <c r="C16" s="429" t="s">
        <v>16</v>
      </c>
      <c r="D16" s="434" t="s">
        <v>130</v>
      </c>
      <c r="E16" s="426"/>
      <c r="F16" s="425"/>
      <c r="G16" s="427"/>
      <c r="H16" s="425">
        <v>30</v>
      </c>
      <c r="I16" s="425" t="s">
        <v>125</v>
      </c>
      <c r="J16" s="428">
        <v>2</v>
      </c>
      <c r="K16" s="118"/>
      <c r="L16" s="121"/>
      <c r="M16" s="120"/>
      <c r="N16" s="121"/>
      <c r="O16" s="121"/>
      <c r="P16" s="122"/>
      <c r="Q16" s="61">
        <f t="shared" si="0"/>
        <v>30</v>
      </c>
      <c r="R16" s="721">
        <f t="shared" si="1"/>
        <v>2</v>
      </c>
    </row>
    <row r="17" spans="1:18" s="405" customFormat="1">
      <c r="A17" s="887"/>
      <c r="B17" s="407" t="s">
        <v>181</v>
      </c>
      <c r="C17" s="429" t="s">
        <v>16</v>
      </c>
      <c r="D17" s="434" t="s">
        <v>130</v>
      </c>
      <c r="E17" s="408">
        <v>30</v>
      </c>
      <c r="F17" s="425" t="s">
        <v>125</v>
      </c>
      <c r="G17" s="410">
        <v>2</v>
      </c>
      <c r="H17" s="409"/>
      <c r="I17" s="425"/>
      <c r="J17" s="411"/>
      <c r="K17" s="430"/>
      <c r="L17" s="432"/>
      <c r="M17" s="431"/>
      <c r="N17" s="432"/>
      <c r="O17" s="432"/>
      <c r="P17" s="433"/>
      <c r="Q17" s="420">
        <f t="shared" si="0"/>
        <v>30</v>
      </c>
      <c r="R17" s="721">
        <f t="shared" si="1"/>
        <v>2</v>
      </c>
    </row>
    <row r="18" spans="1:18">
      <c r="A18" s="887"/>
      <c r="B18" s="75" t="s">
        <v>94</v>
      </c>
      <c r="C18" s="44" t="s">
        <v>16</v>
      </c>
      <c r="D18" s="117" t="s">
        <v>130</v>
      </c>
      <c r="E18" s="47"/>
      <c r="F18" s="48"/>
      <c r="G18" s="49"/>
      <c r="H18" s="48">
        <v>30</v>
      </c>
      <c r="I18" s="48" t="s">
        <v>102</v>
      </c>
      <c r="J18" s="50">
        <v>2</v>
      </c>
      <c r="K18" s="118"/>
      <c r="L18" s="121"/>
      <c r="M18" s="120"/>
      <c r="N18" s="121"/>
      <c r="O18" s="121"/>
      <c r="P18" s="122"/>
      <c r="Q18" s="61">
        <f t="shared" si="0"/>
        <v>30</v>
      </c>
      <c r="R18" s="721">
        <f t="shared" si="1"/>
        <v>2</v>
      </c>
    </row>
    <row r="19" spans="1:18">
      <c r="A19" s="887"/>
      <c r="B19" s="407" t="s">
        <v>106</v>
      </c>
      <c r="C19" s="116" t="s">
        <v>16</v>
      </c>
      <c r="D19" s="117" t="s">
        <v>130</v>
      </c>
      <c r="E19" s="47">
        <v>30</v>
      </c>
      <c r="F19" s="70" t="s">
        <v>102</v>
      </c>
      <c r="G19" s="49">
        <v>2</v>
      </c>
      <c r="H19" s="48"/>
      <c r="I19" s="48"/>
      <c r="J19" s="50"/>
      <c r="K19" s="118"/>
      <c r="L19" s="121"/>
      <c r="M19" s="120"/>
      <c r="N19" s="121"/>
      <c r="O19" s="121"/>
      <c r="P19" s="122"/>
      <c r="Q19" s="61">
        <f t="shared" si="0"/>
        <v>30</v>
      </c>
      <c r="R19" s="721">
        <f t="shared" si="1"/>
        <v>2</v>
      </c>
    </row>
    <row r="20" spans="1:18">
      <c r="A20" s="887"/>
      <c r="B20" s="407" t="s">
        <v>42</v>
      </c>
      <c r="C20" s="116" t="s">
        <v>16</v>
      </c>
      <c r="D20" s="117" t="s">
        <v>130</v>
      </c>
      <c r="E20" s="47">
        <v>30</v>
      </c>
      <c r="F20" s="48" t="s">
        <v>124</v>
      </c>
      <c r="G20" s="49">
        <v>1</v>
      </c>
      <c r="H20" s="48">
        <v>30</v>
      </c>
      <c r="I20" s="48" t="s">
        <v>102</v>
      </c>
      <c r="J20" s="50">
        <v>2</v>
      </c>
      <c r="K20" s="118"/>
      <c r="L20" s="121"/>
      <c r="M20" s="120"/>
      <c r="N20" s="121"/>
      <c r="O20" s="121"/>
      <c r="P20" s="122"/>
      <c r="Q20" s="61">
        <f t="shared" si="0"/>
        <v>60</v>
      </c>
      <c r="R20" s="721">
        <f t="shared" si="1"/>
        <v>3</v>
      </c>
    </row>
    <row r="21" spans="1:18">
      <c r="A21" s="887"/>
      <c r="B21" s="407" t="s">
        <v>43</v>
      </c>
      <c r="C21" s="116" t="s">
        <v>16</v>
      </c>
      <c r="D21" s="117" t="s">
        <v>130</v>
      </c>
      <c r="E21" s="47">
        <v>30</v>
      </c>
      <c r="F21" s="70" t="s">
        <v>124</v>
      </c>
      <c r="G21" s="49">
        <v>1</v>
      </c>
      <c r="H21" s="48">
        <v>30</v>
      </c>
      <c r="I21" s="48" t="s">
        <v>102</v>
      </c>
      <c r="J21" s="50">
        <v>2</v>
      </c>
      <c r="K21" s="118"/>
      <c r="L21" s="121"/>
      <c r="M21" s="120"/>
      <c r="N21" s="121"/>
      <c r="O21" s="121"/>
      <c r="P21" s="122"/>
      <c r="Q21" s="61">
        <f t="shared" si="0"/>
        <v>60</v>
      </c>
      <c r="R21" s="721">
        <f t="shared" si="1"/>
        <v>3</v>
      </c>
    </row>
    <row r="22" spans="1:18">
      <c r="A22" s="887"/>
      <c r="B22" s="407" t="s">
        <v>35</v>
      </c>
      <c r="C22" s="44" t="s">
        <v>19</v>
      </c>
      <c r="D22" s="71" t="s">
        <v>128</v>
      </c>
      <c r="E22" s="47">
        <v>30</v>
      </c>
      <c r="F22" s="70" t="s">
        <v>124</v>
      </c>
      <c r="G22" s="49">
        <v>1</v>
      </c>
      <c r="H22" s="48"/>
      <c r="I22" s="48"/>
      <c r="J22" s="50"/>
      <c r="K22" s="118"/>
      <c r="L22" s="121"/>
      <c r="M22" s="120"/>
      <c r="N22" s="121"/>
      <c r="O22" s="121"/>
      <c r="P22" s="122"/>
      <c r="Q22" s="61">
        <f t="shared" si="0"/>
        <v>30</v>
      </c>
      <c r="R22" s="721">
        <f t="shared" si="1"/>
        <v>1</v>
      </c>
    </row>
    <row r="23" spans="1:18" ht="12.75" customHeight="1" thickBot="1">
      <c r="A23" s="887"/>
      <c r="B23" s="75" t="s">
        <v>45</v>
      </c>
      <c r="C23" s="44" t="s">
        <v>19</v>
      </c>
      <c r="D23" s="71" t="s">
        <v>128</v>
      </c>
      <c r="E23" s="82">
        <v>30</v>
      </c>
      <c r="F23" s="127" t="s">
        <v>125</v>
      </c>
      <c r="G23" s="84">
        <v>2</v>
      </c>
      <c r="H23" s="83">
        <v>30</v>
      </c>
      <c r="I23" s="127" t="s">
        <v>102</v>
      </c>
      <c r="J23" s="85">
        <v>3</v>
      </c>
      <c r="K23" s="128"/>
      <c r="L23" s="129"/>
      <c r="M23" s="130"/>
      <c r="N23" s="129"/>
      <c r="O23" s="129"/>
      <c r="P23" s="131"/>
      <c r="Q23" s="482">
        <f t="shared" si="0"/>
        <v>60</v>
      </c>
      <c r="R23" s="722">
        <f t="shared" si="1"/>
        <v>5</v>
      </c>
    </row>
    <row r="24" spans="1:18" s="405" customFormat="1" ht="12.75" customHeight="1">
      <c r="A24" s="896"/>
      <c r="B24" s="518" t="s">
        <v>46</v>
      </c>
      <c r="C24" s="519"/>
      <c r="D24" s="519"/>
      <c r="E24" s="471"/>
      <c r="F24" s="515"/>
      <c r="G24" s="472"/>
      <c r="H24" s="471"/>
      <c r="I24" s="515"/>
      <c r="J24" s="472"/>
      <c r="K24" s="516"/>
      <c r="L24" s="516"/>
      <c r="M24" s="517"/>
      <c r="N24" s="516"/>
      <c r="O24" s="516"/>
      <c r="P24" s="517"/>
      <c r="Q24" s="442"/>
      <c r="R24" s="724">
        <v>2</v>
      </c>
    </row>
    <row r="25" spans="1:18" ht="34.5" customHeight="1">
      <c r="A25" s="502"/>
      <c r="B25" s="888" t="s">
        <v>46</v>
      </c>
      <c r="C25" s="888"/>
      <c r="D25" s="888"/>
      <c r="E25" s="888"/>
      <c r="F25" s="888"/>
      <c r="G25" s="888"/>
      <c r="H25" s="888"/>
      <c r="I25" s="888"/>
      <c r="J25" s="888"/>
      <c r="K25" s="888"/>
      <c r="L25" s="888"/>
      <c r="M25" s="888"/>
      <c r="N25" s="888"/>
      <c r="O25" s="888"/>
      <c r="P25" s="888"/>
      <c r="Q25" s="888"/>
      <c r="R25" s="888"/>
    </row>
    <row r="26" spans="1:18" ht="18" customHeight="1">
      <c r="A26" s="856"/>
      <c r="B26" s="843" t="s">
        <v>107</v>
      </c>
      <c r="C26" s="811" t="s">
        <v>1</v>
      </c>
      <c r="D26" s="811" t="s">
        <v>2</v>
      </c>
      <c r="E26" s="949" t="s">
        <v>118</v>
      </c>
      <c r="F26" s="949"/>
      <c r="G26" s="949"/>
      <c r="H26" s="949"/>
      <c r="I26" s="949"/>
      <c r="J26" s="949"/>
      <c r="K26" s="964" t="s">
        <v>121</v>
      </c>
      <c r="L26" s="965"/>
      <c r="M26" s="965"/>
      <c r="N26" s="965"/>
      <c r="O26" s="965"/>
      <c r="P26" s="966"/>
      <c r="Q26" s="811" t="s">
        <v>6</v>
      </c>
      <c r="R26" s="811" t="s">
        <v>7</v>
      </c>
    </row>
    <row r="27" spans="1:18" ht="18" customHeight="1">
      <c r="A27" s="856"/>
      <c r="B27" s="857"/>
      <c r="C27" s="856"/>
      <c r="D27" s="856"/>
      <c r="E27" s="847" t="s">
        <v>8</v>
      </c>
      <c r="F27" s="847"/>
      <c r="G27" s="847"/>
      <c r="H27" s="847" t="s">
        <v>9</v>
      </c>
      <c r="I27" s="847"/>
      <c r="J27" s="847"/>
      <c r="K27" s="967"/>
      <c r="L27" s="968"/>
      <c r="M27" s="968"/>
      <c r="N27" s="968"/>
      <c r="O27" s="968"/>
      <c r="P27" s="969"/>
      <c r="Q27" s="856"/>
      <c r="R27" s="856"/>
    </row>
    <row r="28" spans="1:18" ht="18" customHeight="1">
      <c r="A28" s="856"/>
      <c r="B28" s="857"/>
      <c r="C28" s="856"/>
      <c r="D28" s="856"/>
      <c r="E28" s="114" t="s">
        <v>14</v>
      </c>
      <c r="F28" s="114" t="s">
        <v>15</v>
      </c>
      <c r="G28" s="115" t="s">
        <v>7</v>
      </c>
      <c r="H28" s="114" t="s">
        <v>14</v>
      </c>
      <c r="I28" s="114" t="s">
        <v>15</v>
      </c>
      <c r="J28" s="115" t="s">
        <v>7</v>
      </c>
      <c r="K28" s="890" t="s">
        <v>193</v>
      </c>
      <c r="L28" s="938"/>
      <c r="M28" s="938"/>
      <c r="N28" s="938"/>
      <c r="O28" s="938"/>
      <c r="P28" s="939"/>
      <c r="Q28" s="856"/>
      <c r="R28" s="856"/>
    </row>
    <row r="29" spans="1:18" ht="18" customHeight="1">
      <c r="A29" s="879"/>
      <c r="B29" s="407" t="s">
        <v>119</v>
      </c>
      <c r="C29" s="44" t="s">
        <v>36</v>
      </c>
      <c r="D29" s="116" t="s">
        <v>17</v>
      </c>
      <c r="E29" s="48">
        <v>30</v>
      </c>
      <c r="F29" s="48" t="s">
        <v>102</v>
      </c>
      <c r="G29" s="49">
        <v>2</v>
      </c>
      <c r="H29" s="48"/>
      <c r="I29" s="48"/>
      <c r="J29" s="49"/>
      <c r="K29" s="940"/>
      <c r="L29" s="940"/>
      <c r="M29" s="940"/>
      <c r="N29" s="940"/>
      <c r="O29" s="940"/>
      <c r="P29" s="941"/>
      <c r="Q29" s="69">
        <f>SUM(E29,H29)</f>
        <v>30</v>
      </c>
      <c r="R29" s="721">
        <f>SUM(G29,J29)</f>
        <v>2</v>
      </c>
    </row>
    <row r="30" spans="1:18" ht="18" customHeight="1">
      <c r="A30" s="879"/>
      <c r="B30" s="407" t="s">
        <v>120</v>
      </c>
      <c r="C30" s="44" t="s">
        <v>36</v>
      </c>
      <c r="D30" s="169" t="s">
        <v>21</v>
      </c>
      <c r="E30" s="134">
        <v>30</v>
      </c>
      <c r="F30" s="134" t="s">
        <v>124</v>
      </c>
      <c r="G30" s="143">
        <v>1</v>
      </c>
      <c r="H30" s="134">
        <v>30</v>
      </c>
      <c r="I30" s="134" t="s">
        <v>124</v>
      </c>
      <c r="J30" s="143">
        <v>1</v>
      </c>
      <c r="K30" s="940"/>
      <c r="L30" s="940"/>
      <c r="M30" s="940"/>
      <c r="N30" s="940"/>
      <c r="O30" s="940"/>
      <c r="P30" s="941"/>
      <c r="Q30" s="69">
        <f>SUM(E30,H30)</f>
        <v>60</v>
      </c>
      <c r="R30" s="721">
        <f>SUM(G30,J30)</f>
        <v>2</v>
      </c>
    </row>
    <row r="31" spans="1:18" ht="18" customHeight="1" thickBot="1">
      <c r="A31" s="145"/>
      <c r="B31" s="440"/>
      <c r="C31" s="145"/>
      <c r="D31" s="146" t="s">
        <v>136</v>
      </c>
      <c r="E31" s="171">
        <f>SUM(E29:E30)</f>
        <v>60</v>
      </c>
      <c r="F31" s="171"/>
      <c r="G31" s="171">
        <f>SUM(G29:G30)</f>
        <v>3</v>
      </c>
      <c r="H31" s="171">
        <f>SUM(H29:H30)</f>
        <v>30</v>
      </c>
      <c r="I31" s="171"/>
      <c r="J31" s="171">
        <f>SUM(J29,J30)</f>
        <v>1</v>
      </c>
      <c r="K31" s="942"/>
      <c r="L31" s="942"/>
      <c r="M31" s="942"/>
      <c r="N31" s="942"/>
      <c r="O31" s="942"/>
      <c r="P31" s="943"/>
      <c r="Q31" s="136">
        <f>SUM(E29,E30,H29,H30)</f>
        <v>90</v>
      </c>
      <c r="R31" s="148">
        <f>SUM(G29:G30,J29:J30)</f>
        <v>4</v>
      </c>
    </row>
    <row r="32" spans="1:18">
      <c r="A32" s="137"/>
      <c r="B32" s="113"/>
      <c r="C32" s="145"/>
      <c r="D32" s="172" t="s">
        <v>38</v>
      </c>
      <c r="E32" s="29">
        <f>SUM(E3:E23)</f>
        <v>465</v>
      </c>
      <c r="F32" s="29"/>
      <c r="G32" s="30">
        <f>SUM(G3:G23)</f>
        <v>34.5</v>
      </c>
      <c r="H32" s="29">
        <f>SUM(H3:H23)</f>
        <v>405</v>
      </c>
      <c r="I32" s="29"/>
      <c r="J32" s="30">
        <f>SUM(J3:J23)</f>
        <v>36.5</v>
      </c>
      <c r="K32" s="139">
        <f>SUM(K3:K30)</f>
        <v>135</v>
      </c>
      <c r="L32" s="139"/>
      <c r="M32" s="149">
        <f>SUM(M3:M30)</f>
        <v>21.5</v>
      </c>
      <c r="N32" s="139">
        <f>SUM(N3:N30)</f>
        <v>124</v>
      </c>
      <c r="O32" s="139"/>
      <c r="P32" s="149">
        <f>SUM(P3:P30)</f>
        <v>34.5</v>
      </c>
      <c r="Q32" s="140">
        <f>SUM(Q3:Q23)</f>
        <v>1129</v>
      </c>
      <c r="R32" s="727">
        <f>SUM(R3:R24)</f>
        <v>129</v>
      </c>
    </row>
    <row r="33" spans="1:18" ht="22.5" customHeight="1">
      <c r="A33" s="137"/>
      <c r="B33" s="137"/>
      <c r="C33" s="137"/>
      <c r="D33" s="177" t="s">
        <v>39</v>
      </c>
      <c r="E33" s="855">
        <f>SUM(E32,H32)-(E13+H13)</f>
        <v>780</v>
      </c>
      <c r="F33" s="857"/>
      <c r="G33" s="857"/>
      <c r="H33" s="857">
        <f>SUM(G32,J32)</f>
        <v>71</v>
      </c>
      <c r="I33" s="857"/>
      <c r="J33" s="857"/>
      <c r="K33" s="857">
        <f>SUM(K32,N32)-(K13+N13)</f>
        <v>169</v>
      </c>
      <c r="L33" s="857"/>
      <c r="M33" s="857"/>
      <c r="N33" s="857">
        <f>SUM(M32,P32)</f>
        <v>56</v>
      </c>
      <c r="O33" s="857"/>
      <c r="P33" s="857"/>
      <c r="Q33" s="141">
        <f>Q32+Q31</f>
        <v>1219</v>
      </c>
      <c r="R33" s="494">
        <f>R32+R31</f>
        <v>133</v>
      </c>
    </row>
    <row r="34" spans="1:18">
      <c r="A34" s="137"/>
      <c r="B34" s="137"/>
      <c r="C34" s="137"/>
      <c r="D34" s="137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42">
        <f>SUM(R7,R8,R6,R22,R13,R24,R23,R29,R30)</f>
        <v>41</v>
      </c>
      <c r="R34" s="222" t="s">
        <v>7</v>
      </c>
    </row>
    <row r="35" spans="1:18">
      <c r="A35" s="3"/>
      <c r="B35" s="71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720">
        <f>(Q34*100)/R33</f>
        <v>30.827067669172934</v>
      </c>
      <c r="R35" s="725"/>
    </row>
  </sheetData>
  <sheetProtection selectLockedCells="1" selectUnlockedCells="1"/>
  <mergeCells count="32">
    <mergeCell ref="A16:A24"/>
    <mergeCell ref="K28:P31"/>
    <mergeCell ref="R26:R28"/>
    <mergeCell ref="E27:G27"/>
    <mergeCell ref="Q2:Q4"/>
    <mergeCell ref="K26:P27"/>
    <mergeCell ref="K2:P2"/>
    <mergeCell ref="R2:R4"/>
    <mergeCell ref="E3:G3"/>
    <mergeCell ref="H3:J3"/>
    <mergeCell ref="K3:M3"/>
    <mergeCell ref="N3:P3"/>
    <mergeCell ref="A2:A4"/>
    <mergeCell ref="B2:B4"/>
    <mergeCell ref="C2:C4"/>
    <mergeCell ref="D2:D4"/>
    <mergeCell ref="E2:J2"/>
    <mergeCell ref="A1:R1"/>
    <mergeCell ref="H27:J27"/>
    <mergeCell ref="A29:A30"/>
    <mergeCell ref="E33:G33"/>
    <mergeCell ref="H33:J33"/>
    <mergeCell ref="K33:M33"/>
    <mergeCell ref="N33:P33"/>
    <mergeCell ref="B25:R25"/>
    <mergeCell ref="D26:D28"/>
    <mergeCell ref="E26:J26"/>
    <mergeCell ref="Q26:Q28"/>
    <mergeCell ref="A26:A28"/>
    <mergeCell ref="B26:B28"/>
    <mergeCell ref="C26:C28"/>
    <mergeCell ref="A5:A15"/>
  </mergeCells>
  <pageMargins left="0.25" right="0.25" top="0.75" bottom="0.75" header="0.3" footer="0.3"/>
  <pageSetup paperSize="9" scale="89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Y47"/>
  <sheetViews>
    <sheetView zoomScale="90" zoomScaleNormal="90" workbookViewId="0">
      <selection activeCell="C38" sqref="C38"/>
    </sheetView>
  </sheetViews>
  <sheetFormatPr defaultColWidth="8.85546875" defaultRowHeight="15"/>
  <cols>
    <col min="1" max="1" width="6.28515625" customWidth="1"/>
    <col min="2" max="2" width="31.5703125" customWidth="1"/>
    <col min="3" max="3" width="13.85546875" customWidth="1"/>
    <col min="4" max="4" width="9.7109375" customWidth="1"/>
    <col min="5" max="5" width="5.42578125" customWidth="1"/>
    <col min="6" max="6" width="4.140625" customWidth="1"/>
    <col min="7" max="8" width="5.42578125" customWidth="1"/>
    <col min="9" max="9" width="4.140625" customWidth="1"/>
    <col min="10" max="10" width="5.7109375" customWidth="1"/>
    <col min="11" max="11" width="5.42578125" customWidth="1"/>
    <col min="12" max="12" width="4.140625" customWidth="1"/>
    <col min="13" max="13" width="5.7109375" customWidth="1"/>
    <col min="14" max="14" width="5.42578125" customWidth="1"/>
    <col min="15" max="15" width="4.140625" customWidth="1"/>
    <col min="16" max="16" width="5.7109375" customWidth="1"/>
    <col min="17" max="17" width="5.42578125" customWidth="1"/>
    <col min="18" max="18" width="4.140625" customWidth="1"/>
    <col min="19" max="20" width="5.42578125" customWidth="1"/>
    <col min="21" max="21" width="4.140625" customWidth="1"/>
    <col min="22" max="22" width="5.7109375" customWidth="1"/>
    <col min="23" max="23" width="5.85546875" customWidth="1"/>
    <col min="24" max="24" width="6.140625" customWidth="1"/>
  </cols>
  <sheetData>
    <row r="1" spans="1:25" ht="15.75" thickBot="1">
      <c r="A1" s="944" t="s">
        <v>145</v>
      </c>
      <c r="B1" s="944"/>
      <c r="C1" s="944"/>
      <c r="D1" s="944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  <c r="R1" s="945"/>
      <c r="S1" s="945"/>
      <c r="T1" s="945"/>
      <c r="U1" s="945"/>
      <c r="V1" s="945"/>
      <c r="W1" s="944"/>
      <c r="X1" s="944"/>
    </row>
    <row r="2" spans="1:25" ht="12.75" customHeight="1">
      <c r="A2" s="856"/>
      <c r="B2" s="857" t="s">
        <v>0</v>
      </c>
      <c r="C2" s="856" t="s">
        <v>1</v>
      </c>
      <c r="D2" s="858" t="s">
        <v>2</v>
      </c>
      <c r="E2" s="817" t="s">
        <v>3</v>
      </c>
      <c r="F2" s="818"/>
      <c r="G2" s="818"/>
      <c r="H2" s="818"/>
      <c r="I2" s="818"/>
      <c r="J2" s="819"/>
      <c r="K2" s="946" t="s">
        <v>4</v>
      </c>
      <c r="L2" s="914"/>
      <c r="M2" s="914"/>
      <c r="N2" s="914"/>
      <c r="O2" s="914"/>
      <c r="P2" s="915"/>
      <c r="Q2" s="918" t="s">
        <v>5</v>
      </c>
      <c r="R2" s="919"/>
      <c r="S2" s="919"/>
      <c r="T2" s="919"/>
      <c r="U2" s="919"/>
      <c r="V2" s="920"/>
      <c r="W2" s="849" t="s">
        <v>6</v>
      </c>
      <c r="X2" s="856" t="s">
        <v>7</v>
      </c>
    </row>
    <row r="3" spans="1:25">
      <c r="A3" s="856"/>
      <c r="B3" s="857"/>
      <c r="C3" s="856"/>
      <c r="D3" s="858"/>
      <c r="E3" s="869" t="s">
        <v>8</v>
      </c>
      <c r="F3" s="847"/>
      <c r="G3" s="847"/>
      <c r="H3" s="847" t="s">
        <v>9</v>
      </c>
      <c r="I3" s="847"/>
      <c r="J3" s="848"/>
      <c r="K3" s="947" t="s">
        <v>10</v>
      </c>
      <c r="L3" s="916"/>
      <c r="M3" s="916"/>
      <c r="N3" s="916" t="s">
        <v>11</v>
      </c>
      <c r="O3" s="916"/>
      <c r="P3" s="917"/>
      <c r="Q3" s="912" t="s">
        <v>12</v>
      </c>
      <c r="R3" s="910"/>
      <c r="S3" s="910"/>
      <c r="T3" s="910" t="s">
        <v>13</v>
      </c>
      <c r="U3" s="910"/>
      <c r="V3" s="911"/>
      <c r="W3" s="849"/>
      <c r="X3" s="856"/>
    </row>
    <row r="4" spans="1:25" ht="15.75" thickBot="1">
      <c r="A4" s="856"/>
      <c r="B4" s="857"/>
      <c r="C4" s="856"/>
      <c r="D4" s="858"/>
      <c r="E4" s="186" t="s">
        <v>14</v>
      </c>
      <c r="F4" s="187" t="s">
        <v>15</v>
      </c>
      <c r="G4" s="188" t="s">
        <v>7</v>
      </c>
      <c r="H4" s="187" t="s">
        <v>14</v>
      </c>
      <c r="I4" s="187" t="s">
        <v>15</v>
      </c>
      <c r="J4" s="189" t="s">
        <v>7</v>
      </c>
      <c r="K4" s="195" t="s">
        <v>14</v>
      </c>
      <c r="L4" s="196" t="s">
        <v>15</v>
      </c>
      <c r="M4" s="197" t="s">
        <v>7</v>
      </c>
      <c r="N4" s="198" t="s">
        <v>14</v>
      </c>
      <c r="O4" s="196" t="s">
        <v>15</v>
      </c>
      <c r="P4" s="199" t="s">
        <v>7</v>
      </c>
      <c r="Q4" s="200" t="s">
        <v>14</v>
      </c>
      <c r="R4" s="201" t="s">
        <v>15</v>
      </c>
      <c r="S4" s="202" t="s">
        <v>7</v>
      </c>
      <c r="T4" s="203" t="s">
        <v>14</v>
      </c>
      <c r="U4" s="201" t="s">
        <v>15</v>
      </c>
      <c r="V4" s="204" t="s">
        <v>7</v>
      </c>
      <c r="W4" s="849"/>
      <c r="X4" s="856"/>
    </row>
    <row r="5" spans="1:25">
      <c r="A5" s="886" t="s">
        <v>167</v>
      </c>
      <c r="B5" s="407" t="s">
        <v>98</v>
      </c>
      <c r="C5" s="116" t="s">
        <v>16</v>
      </c>
      <c r="D5" s="117" t="s">
        <v>127</v>
      </c>
      <c r="E5" s="225">
        <v>30</v>
      </c>
      <c r="F5" s="226" t="s">
        <v>123</v>
      </c>
      <c r="G5" s="227">
        <v>10</v>
      </c>
      <c r="H5" s="226">
        <v>30</v>
      </c>
      <c r="I5" s="226" t="s">
        <v>123</v>
      </c>
      <c r="J5" s="228">
        <v>10</v>
      </c>
      <c r="K5" s="261">
        <v>30</v>
      </c>
      <c r="L5" s="262" t="s">
        <v>123</v>
      </c>
      <c r="M5" s="263">
        <v>10</v>
      </c>
      <c r="N5" s="264">
        <v>30</v>
      </c>
      <c r="O5" s="262" t="s">
        <v>123</v>
      </c>
      <c r="P5" s="265">
        <v>10</v>
      </c>
      <c r="Q5" s="266">
        <v>30</v>
      </c>
      <c r="R5" s="267" t="s">
        <v>123</v>
      </c>
      <c r="S5" s="268">
        <v>10</v>
      </c>
      <c r="T5" s="269">
        <v>30</v>
      </c>
      <c r="U5" s="267" t="s">
        <v>124</v>
      </c>
      <c r="V5" s="270">
        <v>19</v>
      </c>
      <c r="W5" s="220">
        <f t="shared" ref="W5:W18" si="0">SUM(E5,H5,K5,N5,Q5,T5)</f>
        <v>180</v>
      </c>
      <c r="X5" s="69">
        <f t="shared" ref="X5:X18" si="1">SUM(G5,J5,M5,P5,S5,V5)</f>
        <v>69</v>
      </c>
    </row>
    <row r="6" spans="1:25">
      <c r="A6" s="887"/>
      <c r="B6" s="25" t="s">
        <v>170</v>
      </c>
      <c r="C6" s="44" t="s">
        <v>19</v>
      </c>
      <c r="D6" s="45" t="s">
        <v>130</v>
      </c>
      <c r="E6" s="28"/>
      <c r="F6" s="29"/>
      <c r="G6" s="30"/>
      <c r="H6" s="29"/>
      <c r="I6" s="29"/>
      <c r="J6" s="31"/>
      <c r="K6" s="32"/>
      <c r="L6" s="33"/>
      <c r="M6" s="34"/>
      <c r="N6" s="35"/>
      <c r="O6" s="33"/>
      <c r="P6" s="36"/>
      <c r="Q6" s="37">
        <v>15</v>
      </c>
      <c r="R6" s="38" t="s">
        <v>124</v>
      </c>
      <c r="S6" s="39">
        <v>1</v>
      </c>
      <c r="T6" s="40">
        <v>15</v>
      </c>
      <c r="U6" s="38" t="s">
        <v>124</v>
      </c>
      <c r="V6" s="41">
        <v>1</v>
      </c>
      <c r="W6" s="220">
        <f t="shared" si="0"/>
        <v>30</v>
      </c>
      <c r="X6" s="69">
        <f t="shared" si="1"/>
        <v>2</v>
      </c>
    </row>
    <row r="7" spans="1:25">
      <c r="A7" s="887"/>
      <c r="B7" s="407" t="s">
        <v>18</v>
      </c>
      <c r="C7" s="44" t="s">
        <v>19</v>
      </c>
      <c r="D7" s="123" t="s">
        <v>130</v>
      </c>
      <c r="E7" s="408"/>
      <c r="F7" s="409"/>
      <c r="G7" s="410"/>
      <c r="H7" s="409"/>
      <c r="I7" s="409"/>
      <c r="J7" s="411"/>
      <c r="K7" s="412">
        <v>30</v>
      </c>
      <c r="L7" s="52" t="s">
        <v>123</v>
      </c>
      <c r="M7" s="413">
        <v>4</v>
      </c>
      <c r="N7" s="414">
        <v>30</v>
      </c>
      <c r="O7" s="52" t="s">
        <v>123</v>
      </c>
      <c r="P7" s="415">
        <v>4</v>
      </c>
      <c r="Q7" s="416">
        <v>30</v>
      </c>
      <c r="R7" s="57" t="s">
        <v>123</v>
      </c>
      <c r="S7" s="417">
        <v>4</v>
      </c>
      <c r="T7" s="418">
        <v>30</v>
      </c>
      <c r="U7" s="57" t="s">
        <v>123</v>
      </c>
      <c r="V7" s="419">
        <v>4</v>
      </c>
      <c r="W7" s="220">
        <f t="shared" si="0"/>
        <v>120</v>
      </c>
      <c r="X7" s="62">
        <f t="shared" si="1"/>
        <v>16</v>
      </c>
    </row>
    <row r="8" spans="1:25">
      <c r="A8" s="887"/>
      <c r="B8" s="407" t="s">
        <v>55</v>
      </c>
      <c r="C8" s="116" t="s">
        <v>16</v>
      </c>
      <c r="D8" s="117" t="s">
        <v>101</v>
      </c>
      <c r="E8" s="97">
        <v>15</v>
      </c>
      <c r="F8" s="98" t="s">
        <v>124</v>
      </c>
      <c r="G8" s="98">
        <v>0.5</v>
      </c>
      <c r="H8" s="98">
        <v>15</v>
      </c>
      <c r="I8" s="98" t="s">
        <v>124</v>
      </c>
      <c r="J8" s="99">
        <v>0.5</v>
      </c>
      <c r="K8" s="412">
        <v>15</v>
      </c>
      <c r="L8" s="414" t="s">
        <v>124</v>
      </c>
      <c r="M8" s="488">
        <v>0.5</v>
      </c>
      <c r="N8" s="489">
        <v>15</v>
      </c>
      <c r="O8" s="414" t="s">
        <v>124</v>
      </c>
      <c r="P8" s="415">
        <v>0.5</v>
      </c>
      <c r="Q8" s="416">
        <v>30</v>
      </c>
      <c r="R8" s="423" t="s">
        <v>124</v>
      </c>
      <c r="S8" s="461">
        <v>1</v>
      </c>
      <c r="T8" s="462">
        <v>30</v>
      </c>
      <c r="U8" s="483" t="s">
        <v>124</v>
      </c>
      <c r="V8" s="419">
        <v>1</v>
      </c>
      <c r="W8" s="220">
        <f t="shared" si="0"/>
        <v>120</v>
      </c>
      <c r="X8" s="69">
        <f t="shared" si="1"/>
        <v>4</v>
      </c>
    </row>
    <row r="9" spans="1:25">
      <c r="A9" s="887"/>
      <c r="B9" s="407" t="s">
        <v>56</v>
      </c>
      <c r="C9" s="116" t="s">
        <v>16</v>
      </c>
      <c r="D9" s="117" t="s">
        <v>21</v>
      </c>
      <c r="E9" s="408"/>
      <c r="F9" s="425"/>
      <c r="G9" s="410"/>
      <c r="H9" s="409"/>
      <c r="I9" s="425"/>
      <c r="J9" s="411"/>
      <c r="K9" s="412">
        <v>15</v>
      </c>
      <c r="L9" s="491" t="s">
        <v>124</v>
      </c>
      <c r="M9" s="249">
        <v>0.5</v>
      </c>
      <c r="N9" s="248">
        <v>15</v>
      </c>
      <c r="O9" s="485" t="s">
        <v>124</v>
      </c>
      <c r="P9" s="415">
        <v>0.5</v>
      </c>
      <c r="Q9" s="416"/>
      <c r="R9" s="457"/>
      <c r="S9" s="298"/>
      <c r="T9" s="296"/>
      <c r="U9" s="296"/>
      <c r="V9" s="458"/>
      <c r="W9" s="220">
        <f t="shared" si="0"/>
        <v>30</v>
      </c>
      <c r="X9" s="69">
        <f t="shared" si="1"/>
        <v>1</v>
      </c>
    </row>
    <row r="10" spans="1:25">
      <c r="A10" s="887"/>
      <c r="B10" s="407" t="s">
        <v>60</v>
      </c>
      <c r="C10" s="44" t="s">
        <v>19</v>
      </c>
      <c r="D10" s="123" t="s">
        <v>130</v>
      </c>
      <c r="E10" s="408" t="s">
        <v>61</v>
      </c>
      <c r="F10" s="425"/>
      <c r="G10" s="410"/>
      <c r="H10" s="409"/>
      <c r="I10" s="425"/>
      <c r="J10" s="411"/>
      <c r="K10" s="412">
        <v>60</v>
      </c>
      <c r="L10" s="491" t="s">
        <v>124</v>
      </c>
      <c r="M10" s="249">
        <v>4</v>
      </c>
      <c r="N10" s="248">
        <v>60</v>
      </c>
      <c r="O10" s="485" t="s">
        <v>125</v>
      </c>
      <c r="P10" s="415">
        <v>4</v>
      </c>
      <c r="Q10" s="416">
        <v>60</v>
      </c>
      <c r="R10" s="457" t="s">
        <v>124</v>
      </c>
      <c r="S10" s="298">
        <v>4</v>
      </c>
      <c r="T10" s="296"/>
      <c r="U10" s="296"/>
      <c r="V10" s="458"/>
      <c r="W10" s="220">
        <f t="shared" si="0"/>
        <v>180</v>
      </c>
      <c r="X10" s="69">
        <f t="shared" si="1"/>
        <v>12</v>
      </c>
    </row>
    <row r="11" spans="1:25" s="403" customFormat="1">
      <c r="A11" s="887"/>
      <c r="B11" s="407" t="s">
        <v>183</v>
      </c>
      <c r="C11" s="429" t="s">
        <v>16</v>
      </c>
      <c r="D11" s="434" t="s">
        <v>130</v>
      </c>
      <c r="E11" s="408"/>
      <c r="F11" s="425"/>
      <c r="G11" s="410"/>
      <c r="H11" s="409"/>
      <c r="I11" s="425"/>
      <c r="J11" s="411"/>
      <c r="K11" s="416">
        <v>15</v>
      </c>
      <c r="L11" s="457" t="s">
        <v>124</v>
      </c>
      <c r="M11" s="298">
        <v>1</v>
      </c>
      <c r="N11" s="296">
        <v>15</v>
      </c>
      <c r="O11" s="486" t="s">
        <v>124</v>
      </c>
      <c r="P11" s="419">
        <v>1</v>
      </c>
      <c r="Q11" s="416">
        <v>15</v>
      </c>
      <c r="R11" s="457" t="s">
        <v>124</v>
      </c>
      <c r="S11" s="298">
        <v>1</v>
      </c>
      <c r="T11" s="296">
        <v>15</v>
      </c>
      <c r="U11" s="296" t="s">
        <v>124</v>
      </c>
      <c r="V11" s="458">
        <v>1</v>
      </c>
      <c r="W11" s="447">
        <f>SUM(E11,H11,K11,N11,Q11,T11)</f>
        <v>60</v>
      </c>
      <c r="X11" s="441">
        <f t="shared" si="1"/>
        <v>4</v>
      </c>
    </row>
    <row r="12" spans="1:25">
      <c r="A12" s="887"/>
      <c r="B12" s="407" t="s">
        <v>58</v>
      </c>
      <c r="C12" s="44" t="s">
        <v>16</v>
      </c>
      <c r="D12" s="71" t="s">
        <v>128</v>
      </c>
      <c r="E12" s="408"/>
      <c r="F12" s="425"/>
      <c r="G12" s="410"/>
      <c r="H12" s="409"/>
      <c r="I12" s="425"/>
      <c r="J12" s="411"/>
      <c r="K12" s="412">
        <v>30</v>
      </c>
      <c r="L12" s="491" t="s">
        <v>125</v>
      </c>
      <c r="M12" s="249">
        <v>1</v>
      </c>
      <c r="N12" s="248">
        <v>30</v>
      </c>
      <c r="O12" s="485" t="s">
        <v>125</v>
      </c>
      <c r="P12" s="415">
        <v>1</v>
      </c>
      <c r="Q12" s="416">
        <v>30</v>
      </c>
      <c r="R12" s="457" t="s">
        <v>125</v>
      </c>
      <c r="S12" s="298">
        <v>1</v>
      </c>
      <c r="T12" s="296">
        <v>30</v>
      </c>
      <c r="U12" s="296" t="s">
        <v>102</v>
      </c>
      <c r="V12" s="458">
        <v>2</v>
      </c>
      <c r="W12" s="220">
        <f t="shared" si="0"/>
        <v>120</v>
      </c>
      <c r="X12" s="69">
        <f t="shared" si="1"/>
        <v>5</v>
      </c>
      <c r="Y12" s="7"/>
    </row>
    <row r="13" spans="1:25">
      <c r="A13" s="887"/>
      <c r="B13" s="407" t="s">
        <v>23</v>
      </c>
      <c r="C13" s="44" t="s">
        <v>19</v>
      </c>
      <c r="D13" s="71" t="s">
        <v>21</v>
      </c>
      <c r="E13" s="408"/>
      <c r="F13" s="425"/>
      <c r="G13" s="410"/>
      <c r="H13" s="409"/>
      <c r="I13" s="425"/>
      <c r="J13" s="411"/>
      <c r="K13" s="412">
        <v>15</v>
      </c>
      <c r="L13" s="414" t="s">
        <v>124</v>
      </c>
      <c r="M13" s="34">
        <v>1</v>
      </c>
      <c r="N13" s="35">
        <v>15</v>
      </c>
      <c r="O13" s="414" t="s">
        <v>124</v>
      </c>
      <c r="P13" s="415">
        <v>1</v>
      </c>
      <c r="Q13" s="416">
        <v>15</v>
      </c>
      <c r="R13" s="423" t="s">
        <v>124</v>
      </c>
      <c r="S13" s="39">
        <v>1</v>
      </c>
      <c r="T13" s="40">
        <v>15</v>
      </c>
      <c r="U13" s="484" t="s">
        <v>124</v>
      </c>
      <c r="V13" s="419">
        <v>1</v>
      </c>
      <c r="W13" s="220">
        <f t="shared" si="0"/>
        <v>60</v>
      </c>
      <c r="X13" s="69">
        <f t="shared" si="1"/>
        <v>4</v>
      </c>
    </row>
    <row r="14" spans="1:25">
      <c r="A14" s="887"/>
      <c r="B14" s="407" t="s">
        <v>24</v>
      </c>
      <c r="C14" s="116" t="s">
        <v>16</v>
      </c>
      <c r="D14" s="123" t="s">
        <v>130</v>
      </c>
      <c r="E14" s="408"/>
      <c r="F14" s="409"/>
      <c r="G14" s="410"/>
      <c r="H14" s="409"/>
      <c r="I14" s="409"/>
      <c r="J14" s="411"/>
      <c r="K14" s="412">
        <v>30</v>
      </c>
      <c r="L14" s="414" t="s">
        <v>125</v>
      </c>
      <c r="M14" s="413">
        <v>2</v>
      </c>
      <c r="N14" s="414">
        <v>30</v>
      </c>
      <c r="O14" s="414" t="s">
        <v>102</v>
      </c>
      <c r="P14" s="415">
        <v>2</v>
      </c>
      <c r="Q14" s="72"/>
      <c r="R14" s="423"/>
      <c r="S14" s="73"/>
      <c r="T14" s="423"/>
      <c r="U14" s="423"/>
      <c r="V14" s="74"/>
      <c r="W14" s="220">
        <f t="shared" si="0"/>
        <v>60</v>
      </c>
      <c r="X14" s="69">
        <f t="shared" si="1"/>
        <v>4</v>
      </c>
    </row>
    <row r="15" spans="1:25">
      <c r="A15" s="887"/>
      <c r="B15" s="407" t="s">
        <v>176</v>
      </c>
      <c r="C15" s="421" t="s">
        <v>16</v>
      </c>
      <c r="D15" s="406" t="s">
        <v>130</v>
      </c>
      <c r="E15" s="232"/>
      <c r="F15" s="244"/>
      <c r="G15" s="245"/>
      <c r="H15" s="244">
        <v>30</v>
      </c>
      <c r="I15" s="244" t="s">
        <v>102</v>
      </c>
      <c r="J15" s="238">
        <v>2</v>
      </c>
      <c r="K15" s="234"/>
      <c r="L15" s="248"/>
      <c r="M15" s="249"/>
      <c r="N15" s="248"/>
      <c r="O15" s="248"/>
      <c r="P15" s="240"/>
      <c r="Q15" s="416"/>
      <c r="R15" s="418"/>
      <c r="S15" s="417"/>
      <c r="T15" s="418"/>
      <c r="U15" s="418"/>
      <c r="V15" s="419"/>
      <c r="W15" s="220">
        <f t="shared" si="0"/>
        <v>30</v>
      </c>
      <c r="X15" s="69">
        <f t="shared" si="1"/>
        <v>2</v>
      </c>
    </row>
    <row r="16" spans="1:25" s="403" customFormat="1">
      <c r="A16" s="887"/>
      <c r="B16" s="407" t="s">
        <v>25</v>
      </c>
      <c r="C16" s="421" t="s">
        <v>16</v>
      </c>
      <c r="D16" s="406" t="s">
        <v>21</v>
      </c>
      <c r="E16" s="232"/>
      <c r="F16" s="244"/>
      <c r="G16" s="245"/>
      <c r="H16" s="244"/>
      <c r="I16" s="244"/>
      <c r="J16" s="238"/>
      <c r="K16" s="234">
        <v>30</v>
      </c>
      <c r="L16" s="248" t="s">
        <v>124</v>
      </c>
      <c r="M16" s="249">
        <v>1</v>
      </c>
      <c r="N16" s="248">
        <v>30</v>
      </c>
      <c r="O16" s="248" t="s">
        <v>102</v>
      </c>
      <c r="P16" s="240">
        <v>2</v>
      </c>
      <c r="Q16" s="416"/>
      <c r="R16" s="418"/>
      <c r="S16" s="417"/>
      <c r="T16" s="418"/>
      <c r="U16" s="418"/>
      <c r="V16" s="419"/>
      <c r="W16" s="420">
        <f t="shared" si="0"/>
        <v>60</v>
      </c>
      <c r="X16" s="424">
        <f t="shared" si="1"/>
        <v>3</v>
      </c>
    </row>
    <row r="17" spans="1:24">
      <c r="A17" s="887"/>
      <c r="B17" s="407" t="s">
        <v>26</v>
      </c>
      <c r="C17" s="116" t="s">
        <v>16</v>
      </c>
      <c r="D17" s="123" t="s">
        <v>130</v>
      </c>
      <c r="E17" s="408"/>
      <c r="F17" s="409"/>
      <c r="G17" s="410"/>
      <c r="H17" s="409"/>
      <c r="I17" s="409"/>
      <c r="J17" s="411"/>
      <c r="K17" s="412"/>
      <c r="L17" s="414"/>
      <c r="M17" s="413"/>
      <c r="N17" s="414"/>
      <c r="O17" s="414"/>
      <c r="P17" s="415"/>
      <c r="Q17" s="416">
        <v>30</v>
      </c>
      <c r="R17" s="423" t="s">
        <v>124</v>
      </c>
      <c r="S17" s="417">
        <v>1</v>
      </c>
      <c r="T17" s="418">
        <v>30</v>
      </c>
      <c r="U17" s="423" t="s">
        <v>102</v>
      </c>
      <c r="V17" s="419">
        <v>2</v>
      </c>
      <c r="W17" s="220">
        <f t="shared" si="0"/>
        <v>60</v>
      </c>
      <c r="X17" s="69">
        <f t="shared" si="1"/>
        <v>3</v>
      </c>
    </row>
    <row r="18" spans="1:24">
      <c r="A18" s="887"/>
      <c r="B18" s="407" t="s">
        <v>27</v>
      </c>
      <c r="C18" s="116" t="s">
        <v>16</v>
      </c>
      <c r="D18" s="123" t="s">
        <v>130</v>
      </c>
      <c r="E18" s="408">
        <v>30</v>
      </c>
      <c r="F18" s="425" t="s">
        <v>124</v>
      </c>
      <c r="G18" s="410">
        <v>1</v>
      </c>
      <c r="H18" s="409">
        <v>30</v>
      </c>
      <c r="I18" s="425" t="s">
        <v>102</v>
      </c>
      <c r="J18" s="411">
        <v>2</v>
      </c>
      <c r="K18" s="412"/>
      <c r="L18" s="414"/>
      <c r="M18" s="413"/>
      <c r="N18" s="414"/>
      <c r="O18" s="414"/>
      <c r="P18" s="415"/>
      <c r="Q18" s="416"/>
      <c r="R18" s="418"/>
      <c r="S18" s="417"/>
      <c r="T18" s="418"/>
      <c r="U18" s="418"/>
      <c r="V18" s="419"/>
      <c r="W18" s="220">
        <f t="shared" si="0"/>
        <v>60</v>
      </c>
      <c r="X18" s="69">
        <f t="shared" si="1"/>
        <v>3</v>
      </c>
    </row>
    <row r="19" spans="1:24">
      <c r="A19" s="887"/>
      <c r="B19" s="407" t="s">
        <v>51</v>
      </c>
      <c r="C19" s="116" t="s">
        <v>16</v>
      </c>
      <c r="D19" s="71" t="s">
        <v>128</v>
      </c>
      <c r="E19" s="408"/>
      <c r="F19" s="425"/>
      <c r="G19" s="410"/>
      <c r="H19" s="409"/>
      <c r="I19" s="425"/>
      <c r="J19" s="411"/>
      <c r="K19" s="412">
        <v>30</v>
      </c>
      <c r="L19" s="414" t="s">
        <v>124</v>
      </c>
      <c r="M19" s="413">
        <v>1</v>
      </c>
      <c r="N19" s="414">
        <v>30</v>
      </c>
      <c r="O19" s="414" t="s">
        <v>102</v>
      </c>
      <c r="P19" s="415">
        <v>2</v>
      </c>
      <c r="Q19" s="416"/>
      <c r="R19" s="418"/>
      <c r="S19" s="417"/>
      <c r="T19" s="418"/>
      <c r="U19" s="418"/>
      <c r="V19" s="419"/>
      <c r="W19" s="220">
        <v>60</v>
      </c>
      <c r="X19" s="69">
        <v>3</v>
      </c>
    </row>
    <row r="20" spans="1:24">
      <c r="A20" s="887"/>
      <c r="B20" s="152" t="s">
        <v>64</v>
      </c>
      <c r="C20" s="116" t="s">
        <v>16</v>
      </c>
      <c r="D20" s="71" t="s">
        <v>128</v>
      </c>
      <c r="E20" s="408"/>
      <c r="F20" s="409"/>
      <c r="G20" s="410"/>
      <c r="H20" s="409"/>
      <c r="I20" s="409"/>
      <c r="J20" s="411"/>
      <c r="K20" s="412"/>
      <c r="L20" s="414"/>
      <c r="M20" s="413"/>
      <c r="N20" s="414"/>
      <c r="O20" s="414"/>
      <c r="P20" s="415"/>
      <c r="Q20" s="416">
        <v>30</v>
      </c>
      <c r="R20" s="423" t="s">
        <v>102</v>
      </c>
      <c r="S20" s="417">
        <v>2</v>
      </c>
      <c r="T20" s="418"/>
      <c r="U20" s="423"/>
      <c r="V20" s="419"/>
      <c r="W20" s="220">
        <f t="shared" ref="W20:W29" si="2">SUM(E20,H20,K20,N20,Q20,T20)</f>
        <v>30</v>
      </c>
      <c r="X20" s="69">
        <f t="shared" ref="X20:X29" si="3">SUM(G20,J20,M20,P20,S20,V20)</f>
        <v>2</v>
      </c>
    </row>
    <row r="21" spans="1:24">
      <c r="A21" s="896"/>
      <c r="B21" s="407" t="s">
        <v>28</v>
      </c>
      <c r="C21" s="421" t="s">
        <v>16</v>
      </c>
      <c r="D21" s="422" t="s">
        <v>128</v>
      </c>
      <c r="E21" s="234">
        <v>30</v>
      </c>
      <c r="F21" s="248" t="s">
        <v>124</v>
      </c>
      <c r="G21" s="249">
        <v>1</v>
      </c>
      <c r="H21" s="248">
        <v>30</v>
      </c>
      <c r="I21" s="248" t="s">
        <v>102</v>
      </c>
      <c r="J21" s="240">
        <v>2</v>
      </c>
      <c r="K21" s="412"/>
      <c r="L21" s="414"/>
      <c r="M21" s="413"/>
      <c r="N21" s="414"/>
      <c r="O21" s="414"/>
      <c r="P21" s="415"/>
      <c r="Q21" s="416"/>
      <c r="R21" s="418"/>
      <c r="S21" s="417"/>
      <c r="T21" s="418"/>
      <c r="U21" s="418"/>
      <c r="V21" s="419"/>
      <c r="W21" s="220">
        <f t="shared" si="2"/>
        <v>60</v>
      </c>
      <c r="X21" s="69">
        <f t="shared" si="3"/>
        <v>3</v>
      </c>
    </row>
    <row r="22" spans="1:24">
      <c r="A22" s="886" t="s">
        <v>168</v>
      </c>
      <c r="B22" s="407" t="s">
        <v>29</v>
      </c>
      <c r="C22" s="116" t="s">
        <v>16</v>
      </c>
      <c r="D22" s="123" t="s">
        <v>130</v>
      </c>
      <c r="E22" s="408">
        <v>30</v>
      </c>
      <c r="F22" s="425" t="s">
        <v>124</v>
      </c>
      <c r="G22" s="410">
        <v>1</v>
      </c>
      <c r="H22" s="409">
        <v>30</v>
      </c>
      <c r="I22" s="425" t="s">
        <v>102</v>
      </c>
      <c r="J22" s="411">
        <v>2</v>
      </c>
      <c r="K22" s="412"/>
      <c r="L22" s="414"/>
      <c r="M22" s="413"/>
      <c r="N22" s="414"/>
      <c r="O22" s="414"/>
      <c r="P22" s="415"/>
      <c r="Q22" s="416"/>
      <c r="R22" s="418"/>
      <c r="S22" s="417"/>
      <c r="T22" s="418"/>
      <c r="U22" s="418"/>
      <c r="V22" s="419"/>
      <c r="W22" s="220">
        <f t="shared" si="2"/>
        <v>60</v>
      </c>
      <c r="X22" s="69">
        <f t="shared" si="3"/>
        <v>3</v>
      </c>
    </row>
    <row r="23" spans="1:24">
      <c r="A23" s="887"/>
      <c r="B23" s="407" t="s">
        <v>30</v>
      </c>
      <c r="C23" s="116" t="s">
        <v>16</v>
      </c>
      <c r="D23" s="123" t="s">
        <v>130</v>
      </c>
      <c r="E23" s="408"/>
      <c r="F23" s="437"/>
      <c r="G23" s="410"/>
      <c r="H23" s="409"/>
      <c r="I23" s="409"/>
      <c r="J23" s="411"/>
      <c r="K23" s="412"/>
      <c r="L23" s="414"/>
      <c r="M23" s="413"/>
      <c r="N23" s="414"/>
      <c r="O23" s="414"/>
      <c r="P23" s="415"/>
      <c r="Q23" s="416">
        <v>15</v>
      </c>
      <c r="R23" s="418" t="s">
        <v>124</v>
      </c>
      <c r="S23" s="417">
        <v>1</v>
      </c>
      <c r="T23" s="418"/>
      <c r="U23" s="418"/>
      <c r="V23" s="419"/>
      <c r="W23" s="220">
        <f t="shared" si="2"/>
        <v>15</v>
      </c>
      <c r="X23" s="69">
        <f t="shared" si="3"/>
        <v>1</v>
      </c>
    </row>
    <row r="24" spans="1:24">
      <c r="A24" s="887"/>
      <c r="B24" s="407" t="s">
        <v>31</v>
      </c>
      <c r="C24" s="116" t="s">
        <v>16</v>
      </c>
      <c r="D24" s="123" t="s">
        <v>130</v>
      </c>
      <c r="E24" s="353"/>
      <c r="F24" s="277"/>
      <c r="G24" s="278"/>
      <c r="H24" s="208">
        <v>15</v>
      </c>
      <c r="I24" s="425" t="s">
        <v>102</v>
      </c>
      <c r="J24" s="411">
        <v>1</v>
      </c>
      <c r="K24" s="412"/>
      <c r="L24" s="414"/>
      <c r="M24" s="413"/>
      <c r="N24" s="414"/>
      <c r="O24" s="414"/>
      <c r="P24" s="415"/>
      <c r="Q24" s="416"/>
      <c r="R24" s="418"/>
      <c r="S24" s="417"/>
      <c r="T24" s="418"/>
      <c r="U24" s="418"/>
      <c r="V24" s="419"/>
      <c r="W24" s="220">
        <f t="shared" si="2"/>
        <v>15</v>
      </c>
      <c r="X24" s="69">
        <f t="shared" si="3"/>
        <v>1</v>
      </c>
    </row>
    <row r="25" spans="1:24">
      <c r="A25" s="887"/>
      <c r="B25" s="407" t="s">
        <v>32</v>
      </c>
      <c r="C25" s="116" t="s">
        <v>16</v>
      </c>
      <c r="D25" s="123" t="s">
        <v>130</v>
      </c>
      <c r="E25" s="408">
        <v>2</v>
      </c>
      <c r="F25" s="212" t="s">
        <v>124</v>
      </c>
      <c r="G25" s="410">
        <v>0</v>
      </c>
      <c r="H25" s="409"/>
      <c r="I25" s="409"/>
      <c r="J25" s="411"/>
      <c r="K25" s="412"/>
      <c r="L25" s="414"/>
      <c r="M25" s="413"/>
      <c r="N25" s="414"/>
      <c r="O25" s="414"/>
      <c r="P25" s="415"/>
      <c r="Q25" s="416"/>
      <c r="R25" s="418"/>
      <c r="S25" s="417"/>
      <c r="T25" s="418"/>
      <c r="U25" s="418"/>
      <c r="V25" s="419"/>
      <c r="W25" s="220">
        <f t="shared" si="2"/>
        <v>2</v>
      </c>
      <c r="X25" s="69">
        <f t="shared" si="3"/>
        <v>0</v>
      </c>
    </row>
    <row r="26" spans="1:24">
      <c r="A26" s="887"/>
      <c r="B26" s="46" t="s">
        <v>33</v>
      </c>
      <c r="C26" s="116" t="s">
        <v>16</v>
      </c>
      <c r="D26" s="123" t="s">
        <v>130</v>
      </c>
      <c r="E26" s="408">
        <v>3</v>
      </c>
      <c r="F26" s="425" t="s">
        <v>124</v>
      </c>
      <c r="G26" s="410">
        <v>0</v>
      </c>
      <c r="H26" s="409"/>
      <c r="I26" s="409"/>
      <c r="J26" s="411"/>
      <c r="K26" s="412"/>
      <c r="L26" s="414"/>
      <c r="M26" s="413"/>
      <c r="N26" s="414"/>
      <c r="O26" s="414"/>
      <c r="P26" s="415"/>
      <c r="Q26" s="416"/>
      <c r="R26" s="418"/>
      <c r="S26" s="417"/>
      <c r="T26" s="418"/>
      <c r="U26" s="418"/>
      <c r="V26" s="419"/>
      <c r="W26" s="220">
        <f t="shared" si="2"/>
        <v>3</v>
      </c>
      <c r="X26" s="69">
        <f t="shared" si="3"/>
        <v>0</v>
      </c>
    </row>
    <row r="27" spans="1:24">
      <c r="A27" s="887"/>
      <c r="B27" s="75" t="s">
        <v>34</v>
      </c>
      <c r="C27" s="44" t="s">
        <v>19</v>
      </c>
      <c r="D27" s="71" t="s">
        <v>128</v>
      </c>
      <c r="E27" s="408">
        <v>30</v>
      </c>
      <c r="F27" s="446" t="s">
        <v>125</v>
      </c>
      <c r="G27" s="410">
        <v>2</v>
      </c>
      <c r="H27" s="409">
        <v>30</v>
      </c>
      <c r="I27" s="425" t="s">
        <v>125</v>
      </c>
      <c r="J27" s="411">
        <v>2</v>
      </c>
      <c r="K27" s="412">
        <v>30</v>
      </c>
      <c r="L27" s="414" t="s">
        <v>125</v>
      </c>
      <c r="M27" s="413">
        <v>2</v>
      </c>
      <c r="N27" s="414">
        <v>30</v>
      </c>
      <c r="O27" s="414" t="s">
        <v>102</v>
      </c>
      <c r="P27" s="415">
        <v>3</v>
      </c>
      <c r="Q27" s="416"/>
      <c r="R27" s="418"/>
      <c r="S27" s="417"/>
      <c r="T27" s="418"/>
      <c r="U27" s="418"/>
      <c r="V27" s="419"/>
      <c r="W27" s="220">
        <f t="shared" si="2"/>
        <v>120</v>
      </c>
      <c r="X27" s="153">
        <f t="shared" si="3"/>
        <v>9</v>
      </c>
    </row>
    <row r="28" spans="1:24">
      <c r="A28" s="887"/>
      <c r="B28" s="75" t="s">
        <v>35</v>
      </c>
      <c r="C28" s="44" t="s">
        <v>19</v>
      </c>
      <c r="D28" s="71" t="s">
        <v>128</v>
      </c>
      <c r="E28" s="353"/>
      <c r="F28" s="277"/>
      <c r="G28" s="384"/>
      <c r="H28" s="215">
        <v>30</v>
      </c>
      <c r="I28" s="425" t="s">
        <v>124</v>
      </c>
      <c r="J28" s="428">
        <v>1</v>
      </c>
      <c r="K28" s="154"/>
      <c r="L28" s="155"/>
      <c r="M28" s="155"/>
      <c r="N28" s="155"/>
      <c r="O28" s="155"/>
      <c r="P28" s="156"/>
      <c r="Q28" s="416"/>
      <c r="R28" s="418"/>
      <c r="S28" s="417"/>
      <c r="T28" s="418"/>
      <c r="U28" s="418"/>
      <c r="V28" s="419"/>
      <c r="W28" s="220">
        <f t="shared" si="2"/>
        <v>30</v>
      </c>
      <c r="X28" s="153">
        <f t="shared" si="3"/>
        <v>1</v>
      </c>
    </row>
    <row r="29" spans="1:24" ht="15.75" thickBot="1">
      <c r="A29" s="896"/>
      <c r="B29" s="46" t="s">
        <v>52</v>
      </c>
      <c r="C29" s="116" t="s">
        <v>16</v>
      </c>
      <c r="D29" s="123" t="s">
        <v>130</v>
      </c>
      <c r="E29" s="82"/>
      <c r="F29" s="106"/>
      <c r="G29" s="84"/>
      <c r="H29" s="83"/>
      <c r="I29" s="83"/>
      <c r="J29" s="85"/>
      <c r="K29" s="86"/>
      <c r="L29" s="87"/>
      <c r="M29" s="88"/>
      <c r="N29" s="87"/>
      <c r="O29" s="87"/>
      <c r="P29" s="89"/>
      <c r="Q29" s="90">
        <v>15</v>
      </c>
      <c r="R29" s="91" t="s">
        <v>102</v>
      </c>
      <c r="S29" s="92">
        <v>1</v>
      </c>
      <c r="T29" s="93"/>
      <c r="U29" s="93"/>
      <c r="V29" s="94"/>
      <c r="W29" s="220">
        <f t="shared" si="2"/>
        <v>15</v>
      </c>
      <c r="X29" s="69">
        <f t="shared" si="3"/>
        <v>1</v>
      </c>
    </row>
    <row r="30" spans="1:24" ht="29.25" customHeight="1" thickBot="1">
      <c r="A30" s="95"/>
      <c r="B30" s="859" t="s">
        <v>135</v>
      </c>
      <c r="C30" s="860"/>
      <c r="D30" s="860"/>
      <c r="E30" s="861"/>
      <c r="F30" s="861"/>
      <c r="G30" s="861"/>
      <c r="H30" s="861"/>
      <c r="I30" s="861"/>
      <c r="J30" s="861"/>
      <c r="K30" s="862"/>
      <c r="L30" s="862"/>
      <c r="M30" s="862"/>
      <c r="N30" s="862"/>
      <c r="O30" s="862"/>
      <c r="P30" s="862"/>
      <c r="Q30" s="862"/>
      <c r="R30" s="862"/>
      <c r="S30" s="862"/>
      <c r="T30" s="862"/>
      <c r="U30" s="862"/>
      <c r="V30" s="862"/>
      <c r="W30" s="860"/>
      <c r="X30" s="863"/>
    </row>
    <row r="31" spans="1:24">
      <c r="A31" s="804"/>
      <c r="B31" s="841" t="s">
        <v>107</v>
      </c>
      <c r="C31" s="804" t="s">
        <v>1</v>
      </c>
      <c r="D31" s="844" t="s">
        <v>2</v>
      </c>
      <c r="E31" s="870" t="s">
        <v>116</v>
      </c>
      <c r="F31" s="871"/>
      <c r="G31" s="871"/>
      <c r="H31" s="871"/>
      <c r="I31" s="871"/>
      <c r="J31" s="872"/>
      <c r="K31" s="832" t="s">
        <v>122</v>
      </c>
      <c r="L31" s="832"/>
      <c r="M31" s="832"/>
      <c r="N31" s="832"/>
      <c r="O31" s="832"/>
      <c r="P31" s="832"/>
      <c r="Q31" s="832"/>
      <c r="R31" s="832"/>
      <c r="S31" s="832"/>
      <c r="T31" s="832"/>
      <c r="U31" s="832"/>
      <c r="V31" s="833"/>
      <c r="W31" s="804" t="s">
        <v>6</v>
      </c>
      <c r="X31" s="804" t="s">
        <v>7</v>
      </c>
    </row>
    <row r="32" spans="1:24">
      <c r="A32" s="805"/>
      <c r="B32" s="842"/>
      <c r="C32" s="805"/>
      <c r="D32" s="845"/>
      <c r="E32" s="836" t="s">
        <v>8</v>
      </c>
      <c r="F32" s="837"/>
      <c r="G32" s="838"/>
      <c r="H32" s="839" t="s">
        <v>9</v>
      </c>
      <c r="I32" s="837"/>
      <c r="J32" s="840"/>
      <c r="K32" s="834"/>
      <c r="L32" s="834"/>
      <c r="M32" s="834"/>
      <c r="N32" s="834"/>
      <c r="O32" s="834"/>
      <c r="P32" s="834"/>
      <c r="Q32" s="834"/>
      <c r="R32" s="834"/>
      <c r="S32" s="834"/>
      <c r="T32" s="834"/>
      <c r="U32" s="834"/>
      <c r="V32" s="835"/>
      <c r="W32" s="805"/>
      <c r="X32" s="805"/>
    </row>
    <row r="33" spans="1:24" ht="15.75" thickBot="1">
      <c r="A33" s="806"/>
      <c r="B33" s="843"/>
      <c r="C33" s="811"/>
      <c r="D33" s="846"/>
      <c r="E33" s="10" t="s">
        <v>14</v>
      </c>
      <c r="F33" s="11" t="s">
        <v>15</v>
      </c>
      <c r="G33" s="12" t="s">
        <v>7</v>
      </c>
      <c r="H33" s="11" t="s">
        <v>14</v>
      </c>
      <c r="I33" s="11" t="s">
        <v>15</v>
      </c>
      <c r="J33" s="13" t="s">
        <v>7</v>
      </c>
      <c r="K33" s="824" t="s">
        <v>188</v>
      </c>
      <c r="L33" s="904"/>
      <c r="M33" s="904"/>
      <c r="N33" s="904"/>
      <c r="O33" s="904"/>
      <c r="P33" s="904"/>
      <c r="Q33" s="904"/>
      <c r="R33" s="904"/>
      <c r="S33" s="904"/>
      <c r="T33" s="904"/>
      <c r="U33" s="904"/>
      <c r="V33" s="905"/>
      <c r="W33" s="811"/>
      <c r="X33" s="811"/>
    </row>
    <row r="34" spans="1:24">
      <c r="A34" s="96"/>
      <c r="B34" s="46" t="s">
        <v>108</v>
      </c>
      <c r="C34" s="44" t="s">
        <v>36</v>
      </c>
      <c r="D34" s="422" t="s">
        <v>17</v>
      </c>
      <c r="E34" s="225">
        <v>30</v>
      </c>
      <c r="F34" s="226" t="s">
        <v>124</v>
      </c>
      <c r="G34" s="227">
        <v>1</v>
      </c>
      <c r="H34" s="226">
        <v>30</v>
      </c>
      <c r="I34" s="226" t="s">
        <v>102</v>
      </c>
      <c r="J34" s="228">
        <v>2</v>
      </c>
      <c r="K34" s="906"/>
      <c r="L34" s="906"/>
      <c r="M34" s="906"/>
      <c r="N34" s="906"/>
      <c r="O34" s="906"/>
      <c r="P34" s="906"/>
      <c r="Q34" s="906"/>
      <c r="R34" s="906"/>
      <c r="S34" s="906"/>
      <c r="T34" s="906"/>
      <c r="U34" s="906"/>
      <c r="V34" s="907"/>
      <c r="W34" s="69">
        <f t="shared" ref="W34:W42" si="4">SUM(E34,H34)</f>
        <v>60</v>
      </c>
      <c r="X34" s="69">
        <f t="shared" ref="X34:X42" si="5">SUM(G34,J34)</f>
        <v>3</v>
      </c>
    </row>
    <row r="35" spans="1:24">
      <c r="A35" s="24"/>
      <c r="B35" s="46" t="s">
        <v>109</v>
      </c>
      <c r="C35" s="44" t="s">
        <v>36</v>
      </c>
      <c r="D35" s="422" t="s">
        <v>17</v>
      </c>
      <c r="E35" s="408">
        <v>45</v>
      </c>
      <c r="F35" s="409" t="s">
        <v>124</v>
      </c>
      <c r="G35" s="410">
        <v>2</v>
      </c>
      <c r="H35" s="409">
        <v>45</v>
      </c>
      <c r="I35" s="409" t="s">
        <v>102</v>
      </c>
      <c r="J35" s="411">
        <v>3</v>
      </c>
      <c r="K35" s="906"/>
      <c r="L35" s="906"/>
      <c r="M35" s="906"/>
      <c r="N35" s="906"/>
      <c r="O35" s="906"/>
      <c r="P35" s="906"/>
      <c r="Q35" s="906"/>
      <c r="R35" s="906"/>
      <c r="S35" s="906"/>
      <c r="T35" s="906"/>
      <c r="U35" s="906"/>
      <c r="V35" s="907"/>
      <c r="W35" s="69">
        <f t="shared" si="4"/>
        <v>90</v>
      </c>
      <c r="X35" s="62">
        <f t="shared" si="5"/>
        <v>5</v>
      </c>
    </row>
    <row r="36" spans="1:24">
      <c r="A36" s="24"/>
      <c r="B36" s="46" t="s">
        <v>110</v>
      </c>
      <c r="C36" s="44" t="s">
        <v>36</v>
      </c>
      <c r="D36" s="422" t="s">
        <v>17</v>
      </c>
      <c r="E36" s="97"/>
      <c r="F36" s="98"/>
      <c r="G36" s="66"/>
      <c r="H36" s="98">
        <v>30</v>
      </c>
      <c r="I36" s="98" t="s">
        <v>124</v>
      </c>
      <c r="J36" s="99">
        <v>1</v>
      </c>
      <c r="K36" s="906"/>
      <c r="L36" s="906"/>
      <c r="M36" s="906"/>
      <c r="N36" s="906"/>
      <c r="O36" s="906"/>
      <c r="P36" s="906"/>
      <c r="Q36" s="906"/>
      <c r="R36" s="906"/>
      <c r="S36" s="906"/>
      <c r="T36" s="906"/>
      <c r="U36" s="906"/>
      <c r="V36" s="907"/>
      <c r="W36" s="69">
        <f t="shared" si="4"/>
        <v>30</v>
      </c>
      <c r="X36" s="69">
        <f t="shared" si="5"/>
        <v>1</v>
      </c>
    </row>
    <row r="37" spans="1:24">
      <c r="A37" s="24"/>
      <c r="B37" s="100" t="s">
        <v>111</v>
      </c>
      <c r="C37" s="44" t="s">
        <v>36</v>
      </c>
      <c r="D37" s="422" t="s">
        <v>100</v>
      </c>
      <c r="E37" s="408">
        <v>30</v>
      </c>
      <c r="F37" s="425" t="s">
        <v>124</v>
      </c>
      <c r="G37" s="410">
        <v>1</v>
      </c>
      <c r="H37" s="409">
        <v>30</v>
      </c>
      <c r="I37" s="425" t="s">
        <v>102</v>
      </c>
      <c r="J37" s="411">
        <v>2</v>
      </c>
      <c r="K37" s="906"/>
      <c r="L37" s="906"/>
      <c r="M37" s="906"/>
      <c r="N37" s="906"/>
      <c r="O37" s="906"/>
      <c r="P37" s="906"/>
      <c r="Q37" s="906"/>
      <c r="R37" s="906"/>
      <c r="S37" s="906"/>
      <c r="T37" s="906"/>
      <c r="U37" s="906"/>
      <c r="V37" s="907"/>
      <c r="W37" s="69">
        <f t="shared" si="4"/>
        <v>60</v>
      </c>
      <c r="X37" s="69">
        <f t="shared" si="5"/>
        <v>3</v>
      </c>
    </row>
    <row r="38" spans="1:24">
      <c r="A38" s="101"/>
      <c r="B38" s="102" t="s">
        <v>37</v>
      </c>
      <c r="C38" s="103" t="s">
        <v>36</v>
      </c>
      <c r="D38" s="71" t="s">
        <v>115</v>
      </c>
      <c r="E38" s="408">
        <v>15</v>
      </c>
      <c r="F38" s="425" t="s">
        <v>124</v>
      </c>
      <c r="G38" s="410">
        <v>1</v>
      </c>
      <c r="H38" s="409"/>
      <c r="I38" s="425"/>
      <c r="J38" s="411"/>
      <c r="K38" s="906"/>
      <c r="L38" s="906"/>
      <c r="M38" s="906"/>
      <c r="N38" s="906"/>
      <c r="O38" s="906"/>
      <c r="P38" s="906"/>
      <c r="Q38" s="906"/>
      <c r="R38" s="906"/>
      <c r="S38" s="906"/>
      <c r="T38" s="906"/>
      <c r="U38" s="906"/>
      <c r="V38" s="907"/>
      <c r="W38" s="69">
        <f t="shared" si="4"/>
        <v>15</v>
      </c>
      <c r="X38" s="62">
        <f t="shared" si="5"/>
        <v>1</v>
      </c>
    </row>
    <row r="39" spans="1:24">
      <c r="A39" s="24"/>
      <c r="B39" s="25" t="s">
        <v>112</v>
      </c>
      <c r="C39" s="44" t="s">
        <v>36</v>
      </c>
      <c r="D39" s="422" t="s">
        <v>115</v>
      </c>
      <c r="E39" s="408"/>
      <c r="F39" s="409"/>
      <c r="G39" s="410"/>
      <c r="H39" s="409">
        <v>15</v>
      </c>
      <c r="I39" s="409" t="s">
        <v>124</v>
      </c>
      <c r="J39" s="411">
        <v>1</v>
      </c>
      <c r="K39" s="906"/>
      <c r="L39" s="906"/>
      <c r="M39" s="906"/>
      <c r="N39" s="906"/>
      <c r="O39" s="906"/>
      <c r="P39" s="906"/>
      <c r="Q39" s="906"/>
      <c r="R39" s="906"/>
      <c r="S39" s="906"/>
      <c r="T39" s="906"/>
      <c r="U39" s="906"/>
      <c r="V39" s="907"/>
      <c r="W39" s="69">
        <f t="shared" si="4"/>
        <v>15</v>
      </c>
      <c r="X39" s="69">
        <f t="shared" si="5"/>
        <v>1</v>
      </c>
    </row>
    <row r="40" spans="1:24">
      <c r="A40" s="24"/>
      <c r="B40" s="113" t="s">
        <v>132</v>
      </c>
      <c r="C40" s="44" t="s">
        <v>36</v>
      </c>
      <c r="D40" s="422" t="s">
        <v>115</v>
      </c>
      <c r="E40" s="408">
        <v>15</v>
      </c>
      <c r="F40" s="409" t="s">
        <v>102</v>
      </c>
      <c r="G40" s="410">
        <v>0.5</v>
      </c>
      <c r="H40" s="409"/>
      <c r="I40" s="409"/>
      <c r="J40" s="411"/>
      <c r="K40" s="906"/>
      <c r="L40" s="906"/>
      <c r="M40" s="906"/>
      <c r="N40" s="906"/>
      <c r="O40" s="906"/>
      <c r="P40" s="906"/>
      <c r="Q40" s="906"/>
      <c r="R40" s="906"/>
      <c r="S40" s="906"/>
      <c r="T40" s="906"/>
      <c r="U40" s="906"/>
      <c r="V40" s="907"/>
      <c r="W40" s="69">
        <f>SUM(E40,H40)</f>
        <v>15</v>
      </c>
      <c r="X40" s="69">
        <f>SUM(G40,J40)</f>
        <v>0.5</v>
      </c>
    </row>
    <row r="41" spans="1:24">
      <c r="A41" s="24"/>
      <c r="B41" s="46" t="s">
        <v>113</v>
      </c>
      <c r="C41" s="44" t="s">
        <v>36</v>
      </c>
      <c r="D41" s="422" t="s">
        <v>115</v>
      </c>
      <c r="E41" s="408">
        <v>30</v>
      </c>
      <c r="F41" s="409" t="s">
        <v>124</v>
      </c>
      <c r="G41" s="410">
        <v>2</v>
      </c>
      <c r="H41" s="409"/>
      <c r="I41" s="409"/>
      <c r="J41" s="411"/>
      <c r="K41" s="908"/>
      <c r="L41" s="908"/>
      <c r="M41" s="908"/>
      <c r="N41" s="908"/>
      <c r="O41" s="908"/>
      <c r="P41" s="908"/>
      <c r="Q41" s="908"/>
      <c r="R41" s="908"/>
      <c r="S41" s="908"/>
      <c r="T41" s="908"/>
      <c r="U41" s="908"/>
      <c r="V41" s="909"/>
      <c r="W41" s="69">
        <f t="shared" si="4"/>
        <v>30</v>
      </c>
      <c r="X41" s="69">
        <f t="shared" si="5"/>
        <v>2</v>
      </c>
    </row>
    <row r="42" spans="1:24" ht="15.75" thickBot="1">
      <c r="A42" s="157"/>
      <c r="B42" s="158" t="s">
        <v>114</v>
      </c>
      <c r="C42" s="159" t="s">
        <v>36</v>
      </c>
      <c r="D42" s="182" t="s">
        <v>115</v>
      </c>
      <c r="E42" s="82">
        <v>60</v>
      </c>
      <c r="F42" s="83" t="s">
        <v>124</v>
      </c>
      <c r="G42" s="84">
        <v>4</v>
      </c>
      <c r="H42" s="83">
        <v>60</v>
      </c>
      <c r="I42" s="83" t="s">
        <v>124</v>
      </c>
      <c r="J42" s="85">
        <v>4</v>
      </c>
      <c r="K42" s="832" t="s">
        <v>117</v>
      </c>
      <c r="L42" s="832"/>
      <c r="M42" s="832"/>
      <c r="N42" s="832"/>
      <c r="O42" s="832"/>
      <c r="P42" s="832"/>
      <c r="Q42" s="832"/>
      <c r="R42" s="832"/>
      <c r="S42" s="832"/>
      <c r="T42" s="832"/>
      <c r="U42" s="832"/>
      <c r="V42" s="833"/>
      <c r="W42" s="160">
        <f t="shared" si="4"/>
        <v>120</v>
      </c>
      <c r="X42" s="161">
        <f t="shared" si="5"/>
        <v>8</v>
      </c>
    </row>
    <row r="43" spans="1:24" ht="15.75" thickBot="1">
      <c r="A43" s="101"/>
      <c r="B43" s="162"/>
      <c r="C43" s="163"/>
      <c r="D43" s="105" t="s">
        <v>136</v>
      </c>
      <c r="E43" s="106">
        <f>SUM(E34:E42)</f>
        <v>225</v>
      </c>
      <c r="F43" s="106"/>
      <c r="G43" s="107">
        <f>SUM(G34:G42)</f>
        <v>11.5</v>
      </c>
      <c r="H43" s="106">
        <f>SUM(H34:H42)</f>
        <v>210</v>
      </c>
      <c r="I43" s="106"/>
      <c r="J43" s="107">
        <f>SUM(J34:J42)</f>
        <v>13</v>
      </c>
      <c r="K43" s="108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10"/>
      <c r="W43" s="111">
        <f>SUM(E43,H43)</f>
        <v>435</v>
      </c>
      <c r="X43" s="112">
        <f>SUM(G43,J43)</f>
        <v>24.5</v>
      </c>
    </row>
    <row r="44" spans="1:24" ht="22.5" customHeight="1">
      <c r="A44" s="137"/>
      <c r="B44" s="113"/>
      <c r="C44" s="137"/>
      <c r="D44" s="138" t="s">
        <v>38</v>
      </c>
      <c r="E44" s="29">
        <f>SUM(E5:E29)</f>
        <v>170</v>
      </c>
      <c r="F44" s="29"/>
      <c r="G44" s="30">
        <f>SUM(G5:G29)</f>
        <v>15.5</v>
      </c>
      <c r="H44" s="29">
        <f>SUM(H5:H29)</f>
        <v>240</v>
      </c>
      <c r="I44" s="29"/>
      <c r="J44" s="30">
        <f>SUM(J5:J29)</f>
        <v>22.5</v>
      </c>
      <c r="K44" s="35">
        <f>SUM(K5:K29)</f>
        <v>330</v>
      </c>
      <c r="L44" s="35"/>
      <c r="M44" s="165">
        <f>SUM(M5:M42)</f>
        <v>28</v>
      </c>
      <c r="N44" s="35">
        <f>SUM(N5:N42)</f>
        <v>330</v>
      </c>
      <c r="O44" s="35"/>
      <c r="P44" s="34">
        <f>SUM(P5:P42)</f>
        <v>31</v>
      </c>
      <c r="Q44" s="40">
        <f>SUM(Q5:Q42)</f>
        <v>315</v>
      </c>
      <c r="R44" s="40"/>
      <c r="S44" s="39">
        <f>SUM(S5:S42)</f>
        <v>28</v>
      </c>
      <c r="T44" s="40">
        <f>SUM(T5:T42)</f>
        <v>195</v>
      </c>
      <c r="U44" s="40"/>
      <c r="V44" s="39">
        <f>SUM(V5:V42)</f>
        <v>31</v>
      </c>
      <c r="W44" s="138">
        <f>SUM(W5:W29)</f>
        <v>1580</v>
      </c>
      <c r="X44" s="166">
        <f>SUM(X4:X29)</f>
        <v>156</v>
      </c>
    </row>
    <row r="45" spans="1:24" ht="22.5" customHeight="1">
      <c r="A45" s="137"/>
      <c r="B45" s="137"/>
      <c r="C45" s="137"/>
      <c r="D45" s="69" t="s">
        <v>39</v>
      </c>
      <c r="E45" s="857">
        <f>SUM(E44,H44)-(E13+H13)</f>
        <v>410</v>
      </c>
      <c r="F45" s="857"/>
      <c r="G45" s="857"/>
      <c r="H45" s="857">
        <f>SUM(G44,J44)</f>
        <v>38</v>
      </c>
      <c r="I45" s="857"/>
      <c r="J45" s="857"/>
      <c r="K45" s="853">
        <f>SUM(K44,N44)-(K13+N13)</f>
        <v>630</v>
      </c>
      <c r="L45" s="854"/>
      <c r="M45" s="855"/>
      <c r="N45" s="958">
        <f>SUM(M44,P44)</f>
        <v>59</v>
      </c>
      <c r="O45" s="854"/>
      <c r="P45" s="855"/>
      <c r="Q45" s="853">
        <f>SUM(Q44,T44)-(Q13+T13)</f>
        <v>480</v>
      </c>
      <c r="R45" s="854"/>
      <c r="S45" s="855"/>
      <c r="T45" s="853">
        <f>SUM(S44,V44)</f>
        <v>59</v>
      </c>
      <c r="U45" s="854"/>
      <c r="V45" s="855"/>
      <c r="W45" s="219">
        <f>W44+W43</f>
        <v>2015</v>
      </c>
      <c r="X45" s="398">
        <f>X44+X43</f>
        <v>180.5</v>
      </c>
    </row>
    <row r="46" spans="1:24">
      <c r="A46" s="137"/>
      <c r="B46" s="137"/>
      <c r="C46" s="137"/>
      <c r="D46" s="13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42">
        <f>SUM(X27,X28,X6,X13,X10,X7,X34:X42)</f>
        <v>68.5</v>
      </c>
      <c r="X46" s="385" t="s">
        <v>7</v>
      </c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>
        <f>(100*W46)/X45</f>
        <v>37.950138504155127</v>
      </c>
      <c r="X47" s="1"/>
    </row>
  </sheetData>
  <sheetProtection selectLockedCells="1" selectUnlockedCells="1"/>
  <mergeCells count="37">
    <mergeCell ref="E2:J2"/>
    <mergeCell ref="Q2:V2"/>
    <mergeCell ref="X31:X33"/>
    <mergeCell ref="A5:A21"/>
    <mergeCell ref="A22:A29"/>
    <mergeCell ref="A2:A4"/>
    <mergeCell ref="B2:B4"/>
    <mergeCell ref="C2:C4"/>
    <mergeCell ref="D2:D4"/>
    <mergeCell ref="K2:P2"/>
    <mergeCell ref="X2:X4"/>
    <mergeCell ref="E3:G3"/>
    <mergeCell ref="E31:J31"/>
    <mergeCell ref="K31:V32"/>
    <mergeCell ref="W31:W33"/>
    <mergeCell ref="E32:G32"/>
    <mergeCell ref="H3:J3"/>
    <mergeCell ref="K3:M3"/>
    <mergeCell ref="N3:P3"/>
    <mergeCell ref="Q3:S3"/>
    <mergeCell ref="T3:V3"/>
    <mergeCell ref="H32:J32"/>
    <mergeCell ref="A1:X1"/>
    <mergeCell ref="K33:V41"/>
    <mergeCell ref="K42:V42"/>
    <mergeCell ref="E45:G45"/>
    <mergeCell ref="H45:J45"/>
    <mergeCell ref="K45:M45"/>
    <mergeCell ref="N45:P45"/>
    <mergeCell ref="Q45:S45"/>
    <mergeCell ref="T45:V45"/>
    <mergeCell ref="W2:W4"/>
    <mergeCell ref="B30:X30"/>
    <mergeCell ref="A31:A33"/>
    <mergeCell ref="B31:B33"/>
    <mergeCell ref="C31:C33"/>
    <mergeCell ref="D31:D33"/>
  </mergeCells>
  <pageMargins left="0.25" right="0.25" top="0.75" bottom="0.75" header="0.3" footer="0.3"/>
  <pageSetup paperSize="9" scale="68" firstPageNumber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R35"/>
  <sheetViews>
    <sheetView zoomScale="90" zoomScaleNormal="90" workbookViewId="0">
      <selection activeCell="B36" sqref="B36"/>
    </sheetView>
  </sheetViews>
  <sheetFormatPr defaultColWidth="11.42578125" defaultRowHeight="12.75"/>
  <cols>
    <col min="1" max="1" width="5.7109375" style="3" customWidth="1"/>
    <col min="2" max="2" width="38.5703125" style="3" bestFit="1" customWidth="1"/>
    <col min="3" max="3" width="12.42578125" style="3" customWidth="1"/>
    <col min="4" max="4" width="9.7109375" style="3" bestFit="1" customWidth="1"/>
    <col min="5" max="5" width="5" style="3" customWidth="1"/>
    <col min="6" max="6" width="3.7109375" style="3" customWidth="1"/>
    <col min="7" max="7" width="4.42578125" style="3" customWidth="1"/>
    <col min="8" max="8" width="5" style="3" customWidth="1"/>
    <col min="9" max="9" width="3.7109375" style="3" customWidth="1"/>
    <col min="10" max="11" width="5" style="3" customWidth="1"/>
    <col min="12" max="12" width="3.7109375" style="3" customWidth="1"/>
    <col min="13" max="13" width="4.42578125" style="3" customWidth="1"/>
    <col min="14" max="14" width="5" style="3" customWidth="1"/>
    <col min="15" max="15" width="3.7109375" style="3" customWidth="1"/>
    <col min="16" max="16" width="4.42578125" style="3" customWidth="1"/>
    <col min="17" max="18" width="6" style="3" customWidth="1"/>
    <col min="19" max="16384" width="11.42578125" style="3"/>
  </cols>
  <sheetData>
    <row r="1" spans="1:18" ht="16.5" thickBot="1">
      <c r="A1" s="936" t="s">
        <v>146</v>
      </c>
      <c r="B1" s="936"/>
      <c r="C1" s="936"/>
      <c r="D1" s="936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6"/>
      <c r="R1" s="936"/>
    </row>
    <row r="2" spans="1:18" ht="12.75" customHeight="1">
      <c r="A2" s="856"/>
      <c r="B2" s="857" t="s">
        <v>0</v>
      </c>
      <c r="C2" s="856" t="s">
        <v>1</v>
      </c>
      <c r="D2" s="858" t="s">
        <v>2</v>
      </c>
      <c r="E2" s="817" t="s">
        <v>3</v>
      </c>
      <c r="F2" s="818"/>
      <c r="G2" s="818"/>
      <c r="H2" s="818"/>
      <c r="I2" s="818"/>
      <c r="J2" s="819"/>
      <c r="K2" s="880" t="s">
        <v>4</v>
      </c>
      <c r="L2" s="881"/>
      <c r="M2" s="881"/>
      <c r="N2" s="881"/>
      <c r="O2" s="881"/>
      <c r="P2" s="882"/>
      <c r="Q2" s="849" t="s">
        <v>6</v>
      </c>
      <c r="R2" s="856" t="s">
        <v>7</v>
      </c>
    </row>
    <row r="3" spans="1:18">
      <c r="A3" s="856"/>
      <c r="B3" s="857"/>
      <c r="C3" s="856"/>
      <c r="D3" s="858"/>
      <c r="E3" s="869" t="s">
        <v>8</v>
      </c>
      <c r="F3" s="847"/>
      <c r="G3" s="847"/>
      <c r="H3" s="847" t="s">
        <v>9</v>
      </c>
      <c r="I3" s="847"/>
      <c r="J3" s="848"/>
      <c r="K3" s="883" t="s">
        <v>10</v>
      </c>
      <c r="L3" s="884"/>
      <c r="M3" s="884"/>
      <c r="N3" s="884" t="s">
        <v>11</v>
      </c>
      <c r="O3" s="884"/>
      <c r="P3" s="885"/>
      <c r="Q3" s="849"/>
      <c r="R3" s="856"/>
    </row>
    <row r="4" spans="1:18" ht="13.5" thickBot="1">
      <c r="A4" s="856"/>
      <c r="B4" s="857"/>
      <c r="C4" s="856"/>
      <c r="D4" s="858"/>
      <c r="E4" s="10" t="s">
        <v>14</v>
      </c>
      <c r="F4" s="11" t="s">
        <v>15</v>
      </c>
      <c r="G4" s="12" t="s">
        <v>7</v>
      </c>
      <c r="H4" s="11" t="s">
        <v>14</v>
      </c>
      <c r="I4" s="11" t="s">
        <v>15</v>
      </c>
      <c r="J4" s="13" t="s">
        <v>7</v>
      </c>
      <c r="K4" s="510" t="s">
        <v>14</v>
      </c>
      <c r="L4" s="511" t="s">
        <v>15</v>
      </c>
      <c r="M4" s="512" t="s">
        <v>7</v>
      </c>
      <c r="N4" s="513" t="s">
        <v>14</v>
      </c>
      <c r="O4" s="511" t="s">
        <v>15</v>
      </c>
      <c r="P4" s="514" t="s">
        <v>7</v>
      </c>
      <c r="Q4" s="849"/>
      <c r="R4" s="856"/>
    </row>
    <row r="5" spans="1:18" ht="14.25" customHeight="1">
      <c r="A5" s="886" t="s">
        <v>167</v>
      </c>
      <c r="B5" s="407" t="s">
        <v>98</v>
      </c>
      <c r="C5" s="116" t="s">
        <v>16</v>
      </c>
      <c r="D5" s="117" t="s">
        <v>127</v>
      </c>
      <c r="E5" s="28">
        <v>30</v>
      </c>
      <c r="F5" s="29" t="s">
        <v>123</v>
      </c>
      <c r="G5" s="30">
        <v>10</v>
      </c>
      <c r="H5" s="29">
        <v>30</v>
      </c>
      <c r="I5" s="29" t="s">
        <v>123</v>
      </c>
      <c r="J5" s="31">
        <v>10</v>
      </c>
      <c r="K5" s="507">
        <v>30</v>
      </c>
      <c r="L5" s="508" t="s">
        <v>123</v>
      </c>
      <c r="M5" s="149">
        <v>14</v>
      </c>
      <c r="N5" s="139">
        <v>30</v>
      </c>
      <c r="O5" s="508" t="s">
        <v>171</v>
      </c>
      <c r="P5" s="509">
        <v>26</v>
      </c>
      <c r="Q5" s="61">
        <f t="shared" ref="Q5:Q24" si="0">SUM(E5,H5,K5,N5)</f>
        <v>120</v>
      </c>
      <c r="R5" s="69">
        <f t="shared" ref="R5:R24" si="1">SUM(G5,J5,M5,P5)</f>
        <v>60</v>
      </c>
    </row>
    <row r="6" spans="1:18" ht="13.5" customHeight="1">
      <c r="A6" s="887"/>
      <c r="B6" s="407" t="s">
        <v>40</v>
      </c>
      <c r="C6" s="44" t="s">
        <v>19</v>
      </c>
      <c r="D6" s="71" t="s">
        <v>128</v>
      </c>
      <c r="E6" s="47"/>
      <c r="F6" s="48"/>
      <c r="G6" s="49"/>
      <c r="H6" s="48"/>
      <c r="I6" s="48"/>
      <c r="J6" s="50"/>
      <c r="K6" s="118">
        <v>15</v>
      </c>
      <c r="L6" s="119" t="s">
        <v>124</v>
      </c>
      <c r="M6" s="120">
        <v>3</v>
      </c>
      <c r="N6" s="121"/>
      <c r="O6" s="119"/>
      <c r="P6" s="122"/>
      <c r="Q6" s="61">
        <f t="shared" si="0"/>
        <v>15</v>
      </c>
      <c r="R6" s="62">
        <f t="shared" si="1"/>
        <v>3</v>
      </c>
    </row>
    <row r="7" spans="1:18">
      <c r="A7" s="887"/>
      <c r="B7" s="407" t="s">
        <v>41</v>
      </c>
      <c r="C7" s="44" t="s">
        <v>19</v>
      </c>
      <c r="D7" s="71" t="s">
        <v>101</v>
      </c>
      <c r="E7" s="47"/>
      <c r="F7" s="48"/>
      <c r="G7" s="49"/>
      <c r="H7" s="48"/>
      <c r="I7" s="48"/>
      <c r="J7" s="50"/>
      <c r="K7" s="118"/>
      <c r="L7" s="119"/>
      <c r="M7" s="120"/>
      <c r="N7" s="121">
        <v>4</v>
      </c>
      <c r="O7" s="119" t="s">
        <v>124</v>
      </c>
      <c r="P7" s="122">
        <v>4</v>
      </c>
      <c r="Q7" s="61">
        <f t="shared" si="0"/>
        <v>4</v>
      </c>
      <c r="R7" s="62">
        <f t="shared" si="1"/>
        <v>4</v>
      </c>
    </row>
    <row r="8" spans="1:18" ht="13.5" customHeight="1">
      <c r="A8" s="887"/>
      <c r="B8" s="407" t="s">
        <v>18</v>
      </c>
      <c r="C8" s="44" t="s">
        <v>19</v>
      </c>
      <c r="D8" s="123" t="s">
        <v>130</v>
      </c>
      <c r="E8" s="76">
        <v>30</v>
      </c>
      <c r="F8" s="48" t="s">
        <v>123</v>
      </c>
      <c r="G8" s="77">
        <v>5</v>
      </c>
      <c r="H8" s="70">
        <v>30</v>
      </c>
      <c r="I8" s="48" t="s">
        <v>123</v>
      </c>
      <c r="J8" s="78">
        <v>5</v>
      </c>
      <c r="K8" s="124"/>
      <c r="L8" s="125"/>
      <c r="M8" s="125"/>
      <c r="N8" s="125"/>
      <c r="O8" s="125"/>
      <c r="P8" s="126"/>
      <c r="Q8" s="61">
        <f t="shared" si="0"/>
        <v>60</v>
      </c>
      <c r="R8" s="62">
        <f t="shared" si="1"/>
        <v>10</v>
      </c>
    </row>
    <row r="9" spans="1:18" ht="13.5" customHeight="1">
      <c r="A9" s="887"/>
      <c r="B9" s="407" t="s">
        <v>55</v>
      </c>
      <c r="C9" s="44" t="s">
        <v>16</v>
      </c>
      <c r="D9" s="71" t="s">
        <v>101</v>
      </c>
      <c r="E9" s="47">
        <v>30</v>
      </c>
      <c r="F9" s="48" t="s">
        <v>124</v>
      </c>
      <c r="G9" s="49">
        <v>1</v>
      </c>
      <c r="H9" s="48">
        <v>30</v>
      </c>
      <c r="I9" s="48" t="s">
        <v>124</v>
      </c>
      <c r="J9" s="50">
        <v>1</v>
      </c>
      <c r="K9" s="118">
        <v>30</v>
      </c>
      <c r="L9" s="119" t="s">
        <v>124</v>
      </c>
      <c r="M9" s="120">
        <v>1</v>
      </c>
      <c r="N9" s="121">
        <v>30</v>
      </c>
      <c r="O9" s="119" t="s">
        <v>124</v>
      </c>
      <c r="P9" s="122">
        <v>1</v>
      </c>
      <c r="Q9" s="61">
        <f t="shared" si="0"/>
        <v>120</v>
      </c>
      <c r="R9" s="168">
        <f t="shared" si="1"/>
        <v>4</v>
      </c>
    </row>
    <row r="10" spans="1:18" ht="13.5" customHeight="1">
      <c r="A10" s="887"/>
      <c r="B10" s="407" t="s">
        <v>56</v>
      </c>
      <c r="C10" s="44" t="s">
        <v>16</v>
      </c>
      <c r="D10" s="71" t="s">
        <v>21</v>
      </c>
      <c r="E10" s="47">
        <v>15</v>
      </c>
      <c r="F10" s="48" t="s">
        <v>124</v>
      </c>
      <c r="G10" s="49">
        <v>0.5</v>
      </c>
      <c r="H10" s="48">
        <v>15</v>
      </c>
      <c r="I10" s="48" t="s">
        <v>124</v>
      </c>
      <c r="J10" s="50">
        <v>0.5</v>
      </c>
      <c r="K10" s="118"/>
      <c r="L10" s="119"/>
      <c r="M10" s="120"/>
      <c r="N10" s="121"/>
      <c r="O10" s="119"/>
      <c r="P10" s="122"/>
      <c r="Q10" s="61">
        <f t="shared" si="0"/>
        <v>30</v>
      </c>
      <c r="R10" s="168">
        <f t="shared" si="1"/>
        <v>1</v>
      </c>
    </row>
    <row r="11" spans="1:18" ht="13.5" customHeight="1">
      <c r="A11" s="887"/>
      <c r="B11" s="407" t="s">
        <v>60</v>
      </c>
      <c r="C11" s="44" t="s">
        <v>19</v>
      </c>
      <c r="D11" s="123" t="s">
        <v>130</v>
      </c>
      <c r="E11" s="76">
        <v>60</v>
      </c>
      <c r="F11" s="70" t="s">
        <v>124</v>
      </c>
      <c r="G11" s="77">
        <v>4</v>
      </c>
      <c r="H11" s="70">
        <v>60</v>
      </c>
      <c r="I11" s="70" t="s">
        <v>125</v>
      </c>
      <c r="J11" s="78">
        <v>4</v>
      </c>
      <c r="K11" s="124"/>
      <c r="L11" s="125"/>
      <c r="M11" s="125"/>
      <c r="N11" s="125"/>
      <c r="O11" s="125"/>
      <c r="P11" s="126"/>
      <c r="Q11" s="61">
        <f t="shared" si="0"/>
        <v>120</v>
      </c>
      <c r="R11" s="69">
        <f t="shared" si="1"/>
        <v>8</v>
      </c>
    </row>
    <row r="12" spans="1:18" s="404" customFormat="1" ht="13.5" customHeight="1">
      <c r="A12" s="887"/>
      <c r="B12" s="407" t="s">
        <v>183</v>
      </c>
      <c r="C12" s="44" t="s">
        <v>16</v>
      </c>
      <c r="D12" s="434" t="s">
        <v>130</v>
      </c>
      <c r="E12" s="426">
        <v>15</v>
      </c>
      <c r="F12" s="425" t="s">
        <v>124</v>
      </c>
      <c r="G12" s="427">
        <v>0.5</v>
      </c>
      <c r="H12" s="425">
        <v>15</v>
      </c>
      <c r="I12" s="425" t="s">
        <v>124</v>
      </c>
      <c r="J12" s="428">
        <v>0.5</v>
      </c>
      <c r="K12" s="124"/>
      <c r="L12" s="448"/>
      <c r="M12" s="448"/>
      <c r="N12" s="448"/>
      <c r="O12" s="448"/>
      <c r="P12" s="126"/>
      <c r="Q12" s="447">
        <f t="shared" si="0"/>
        <v>30</v>
      </c>
      <c r="R12" s="441">
        <f t="shared" si="1"/>
        <v>1</v>
      </c>
    </row>
    <row r="13" spans="1:18" ht="13.5" customHeight="1">
      <c r="A13" s="887"/>
      <c r="B13" s="46" t="s">
        <v>23</v>
      </c>
      <c r="C13" s="44" t="s">
        <v>19</v>
      </c>
      <c r="D13" s="71" t="s">
        <v>21</v>
      </c>
      <c r="E13" s="47">
        <v>30</v>
      </c>
      <c r="F13" s="70" t="s">
        <v>124</v>
      </c>
      <c r="G13" s="49">
        <v>2</v>
      </c>
      <c r="H13" s="48">
        <v>30</v>
      </c>
      <c r="I13" s="70" t="s">
        <v>124</v>
      </c>
      <c r="J13" s="50">
        <v>2</v>
      </c>
      <c r="K13" s="118">
        <v>30</v>
      </c>
      <c r="L13" s="121" t="s">
        <v>124</v>
      </c>
      <c r="M13" s="120">
        <v>2</v>
      </c>
      <c r="N13" s="121">
        <v>30</v>
      </c>
      <c r="O13" s="121" t="s">
        <v>124</v>
      </c>
      <c r="P13" s="122">
        <v>2</v>
      </c>
      <c r="Q13" s="61">
        <f t="shared" si="0"/>
        <v>120</v>
      </c>
      <c r="R13" s="62">
        <f t="shared" si="1"/>
        <v>8</v>
      </c>
    </row>
    <row r="14" spans="1:18" ht="13.5" customHeight="1">
      <c r="A14" s="887"/>
      <c r="B14" s="46" t="s">
        <v>64</v>
      </c>
      <c r="C14" s="116" t="s">
        <v>16</v>
      </c>
      <c r="D14" s="117" t="s">
        <v>21</v>
      </c>
      <c r="E14" s="76">
        <v>30</v>
      </c>
      <c r="F14" s="70" t="s">
        <v>124</v>
      </c>
      <c r="G14" s="77">
        <v>1</v>
      </c>
      <c r="H14" s="70">
        <v>30</v>
      </c>
      <c r="I14" s="70" t="s">
        <v>102</v>
      </c>
      <c r="J14" s="78">
        <v>2</v>
      </c>
      <c r="K14" s="124"/>
      <c r="L14" s="125"/>
      <c r="M14" s="125"/>
      <c r="N14" s="125"/>
      <c r="O14" s="125"/>
      <c r="P14" s="126"/>
      <c r="Q14" s="61">
        <f t="shared" si="0"/>
        <v>60</v>
      </c>
      <c r="R14" s="69">
        <f t="shared" si="1"/>
        <v>3</v>
      </c>
    </row>
    <row r="15" spans="1:18" ht="15" customHeight="1">
      <c r="A15" s="896"/>
      <c r="B15" s="46" t="s">
        <v>24</v>
      </c>
      <c r="C15" s="116" t="s">
        <v>16</v>
      </c>
      <c r="D15" s="123" t="s">
        <v>130</v>
      </c>
      <c r="E15" s="76">
        <v>30</v>
      </c>
      <c r="F15" s="70" t="s">
        <v>102</v>
      </c>
      <c r="G15" s="77">
        <v>2</v>
      </c>
      <c r="H15" s="70"/>
      <c r="I15" s="70"/>
      <c r="J15" s="78"/>
      <c r="K15" s="118"/>
      <c r="L15" s="121"/>
      <c r="M15" s="120"/>
      <c r="N15" s="121"/>
      <c r="O15" s="121"/>
      <c r="P15" s="122"/>
      <c r="Q15" s="61">
        <f t="shared" si="0"/>
        <v>30</v>
      </c>
      <c r="R15" s="69">
        <f t="shared" si="1"/>
        <v>2</v>
      </c>
    </row>
    <row r="16" spans="1:18" ht="15" customHeight="1">
      <c r="A16" s="886" t="s">
        <v>168</v>
      </c>
      <c r="B16" s="407" t="s">
        <v>180</v>
      </c>
      <c r="C16" s="429" t="s">
        <v>16</v>
      </c>
      <c r="D16" s="434" t="s">
        <v>130</v>
      </c>
      <c r="E16" s="426"/>
      <c r="F16" s="425"/>
      <c r="G16" s="427"/>
      <c r="H16" s="425">
        <v>30</v>
      </c>
      <c r="I16" s="425" t="s">
        <v>125</v>
      </c>
      <c r="J16" s="428">
        <v>2</v>
      </c>
      <c r="K16" s="118"/>
      <c r="L16" s="121"/>
      <c r="M16" s="120"/>
      <c r="N16" s="121"/>
      <c r="O16" s="121"/>
      <c r="P16" s="122"/>
      <c r="Q16" s="61">
        <f t="shared" si="0"/>
        <v>30</v>
      </c>
      <c r="R16" s="69">
        <f t="shared" si="1"/>
        <v>2</v>
      </c>
    </row>
    <row r="17" spans="1:18" s="404" customFormat="1" ht="15" customHeight="1">
      <c r="A17" s="887"/>
      <c r="B17" s="407" t="s">
        <v>181</v>
      </c>
      <c r="C17" s="429" t="s">
        <v>16</v>
      </c>
      <c r="D17" s="434" t="s">
        <v>130</v>
      </c>
      <c r="E17" s="408">
        <v>30</v>
      </c>
      <c r="F17" s="425" t="s">
        <v>125</v>
      </c>
      <c r="G17" s="410">
        <v>2</v>
      </c>
      <c r="H17" s="409"/>
      <c r="I17" s="425"/>
      <c r="J17" s="411"/>
      <c r="K17" s="430"/>
      <c r="L17" s="432"/>
      <c r="M17" s="431"/>
      <c r="N17" s="432"/>
      <c r="O17" s="432"/>
      <c r="P17" s="433"/>
      <c r="Q17" s="420">
        <f t="shared" si="0"/>
        <v>30</v>
      </c>
      <c r="R17" s="424">
        <f t="shared" si="1"/>
        <v>2</v>
      </c>
    </row>
    <row r="18" spans="1:18" ht="15" customHeight="1">
      <c r="A18" s="887"/>
      <c r="B18" s="75" t="s">
        <v>94</v>
      </c>
      <c r="C18" s="44" t="s">
        <v>16</v>
      </c>
      <c r="D18" s="123" t="s">
        <v>130</v>
      </c>
      <c r="E18" s="47"/>
      <c r="F18" s="48"/>
      <c r="G18" s="49"/>
      <c r="H18" s="48">
        <v>30</v>
      </c>
      <c r="I18" s="48" t="s">
        <v>102</v>
      </c>
      <c r="J18" s="50">
        <v>2</v>
      </c>
      <c r="K18" s="118"/>
      <c r="L18" s="121"/>
      <c r="M18" s="120"/>
      <c r="N18" s="121"/>
      <c r="O18" s="121"/>
      <c r="P18" s="122"/>
      <c r="Q18" s="61">
        <f t="shared" si="0"/>
        <v>30</v>
      </c>
      <c r="R18" s="69">
        <f t="shared" si="1"/>
        <v>2</v>
      </c>
    </row>
    <row r="19" spans="1:18" ht="15" customHeight="1">
      <c r="A19" s="887"/>
      <c r="B19" s="46" t="s">
        <v>106</v>
      </c>
      <c r="C19" s="116" t="s">
        <v>16</v>
      </c>
      <c r="D19" s="123" t="s">
        <v>130</v>
      </c>
      <c r="E19" s="47">
        <v>30</v>
      </c>
      <c r="F19" s="70" t="s">
        <v>102</v>
      </c>
      <c r="G19" s="49">
        <v>2</v>
      </c>
      <c r="H19" s="48"/>
      <c r="I19" s="48"/>
      <c r="J19" s="50"/>
      <c r="K19" s="118"/>
      <c r="L19" s="121"/>
      <c r="M19" s="120"/>
      <c r="N19" s="121"/>
      <c r="O19" s="121"/>
      <c r="P19" s="122"/>
      <c r="Q19" s="61">
        <f t="shared" si="0"/>
        <v>30</v>
      </c>
      <c r="R19" s="69">
        <f t="shared" si="1"/>
        <v>2</v>
      </c>
    </row>
    <row r="20" spans="1:18" ht="15" customHeight="1">
      <c r="A20" s="887"/>
      <c r="B20" s="46" t="s">
        <v>42</v>
      </c>
      <c r="C20" s="116" t="s">
        <v>16</v>
      </c>
      <c r="D20" s="123" t="s">
        <v>130</v>
      </c>
      <c r="E20" s="47">
        <v>30</v>
      </c>
      <c r="F20" s="48" t="s">
        <v>124</v>
      </c>
      <c r="G20" s="49">
        <v>1</v>
      </c>
      <c r="H20" s="48">
        <v>30</v>
      </c>
      <c r="I20" s="48" t="s">
        <v>102</v>
      </c>
      <c r="J20" s="50">
        <v>2</v>
      </c>
      <c r="K20" s="118"/>
      <c r="L20" s="121"/>
      <c r="M20" s="120"/>
      <c r="N20" s="121"/>
      <c r="O20" s="121"/>
      <c r="P20" s="122"/>
      <c r="Q20" s="61">
        <f t="shared" si="0"/>
        <v>60</v>
      </c>
      <c r="R20" s="69">
        <f t="shared" si="1"/>
        <v>3</v>
      </c>
    </row>
    <row r="21" spans="1:18" ht="15.75" customHeight="1">
      <c r="A21" s="887"/>
      <c r="B21" s="46" t="s">
        <v>43</v>
      </c>
      <c r="C21" s="116" t="s">
        <v>16</v>
      </c>
      <c r="D21" s="123" t="s">
        <v>130</v>
      </c>
      <c r="E21" s="47">
        <v>30</v>
      </c>
      <c r="F21" s="70" t="s">
        <v>124</v>
      </c>
      <c r="G21" s="49">
        <v>1</v>
      </c>
      <c r="H21" s="48">
        <v>30</v>
      </c>
      <c r="I21" s="48" t="s">
        <v>102</v>
      </c>
      <c r="J21" s="50">
        <v>2</v>
      </c>
      <c r="K21" s="118"/>
      <c r="L21" s="121"/>
      <c r="M21" s="120"/>
      <c r="N21" s="121"/>
      <c r="O21" s="121"/>
      <c r="P21" s="122"/>
      <c r="Q21" s="61">
        <f t="shared" si="0"/>
        <v>60</v>
      </c>
      <c r="R21" s="69">
        <f t="shared" si="1"/>
        <v>3</v>
      </c>
    </row>
    <row r="22" spans="1:18" ht="15.75" customHeight="1">
      <c r="A22" s="887"/>
      <c r="B22" s="46" t="s">
        <v>44</v>
      </c>
      <c r="C22" s="116" t="s">
        <v>16</v>
      </c>
      <c r="D22" s="123" t="s">
        <v>130</v>
      </c>
      <c r="E22" s="47">
        <v>15</v>
      </c>
      <c r="F22" s="70" t="s">
        <v>124</v>
      </c>
      <c r="G22" s="49">
        <v>0.5</v>
      </c>
      <c r="H22" s="48"/>
      <c r="I22" s="48"/>
      <c r="J22" s="50"/>
      <c r="K22" s="118"/>
      <c r="L22" s="121"/>
      <c r="M22" s="120"/>
      <c r="N22" s="121"/>
      <c r="O22" s="121"/>
      <c r="P22" s="122"/>
      <c r="Q22" s="61">
        <f t="shared" si="0"/>
        <v>15</v>
      </c>
      <c r="R22" s="69">
        <f t="shared" si="1"/>
        <v>0.5</v>
      </c>
    </row>
    <row r="23" spans="1:18" ht="13.5" customHeight="1">
      <c r="A23" s="887"/>
      <c r="B23" s="46" t="s">
        <v>35</v>
      </c>
      <c r="C23" s="44" t="s">
        <v>19</v>
      </c>
      <c r="D23" s="71" t="s">
        <v>128</v>
      </c>
      <c r="E23" s="47">
        <v>30</v>
      </c>
      <c r="F23" s="70" t="s">
        <v>124</v>
      </c>
      <c r="G23" s="49">
        <v>1</v>
      </c>
      <c r="H23" s="48"/>
      <c r="I23" s="48"/>
      <c r="J23" s="50"/>
      <c r="K23" s="118"/>
      <c r="L23" s="121"/>
      <c r="M23" s="120"/>
      <c r="N23" s="121"/>
      <c r="O23" s="121"/>
      <c r="P23" s="122"/>
      <c r="Q23" s="61">
        <f t="shared" si="0"/>
        <v>30</v>
      </c>
      <c r="R23" s="69">
        <f t="shared" si="1"/>
        <v>1</v>
      </c>
    </row>
    <row r="24" spans="1:18" ht="14.25" customHeight="1" thickBot="1">
      <c r="A24" s="896"/>
      <c r="B24" s="75" t="s">
        <v>45</v>
      </c>
      <c r="C24" s="44" t="s">
        <v>19</v>
      </c>
      <c r="D24" s="71" t="s">
        <v>128</v>
      </c>
      <c r="E24" s="82">
        <v>30</v>
      </c>
      <c r="F24" s="127" t="s">
        <v>125</v>
      </c>
      <c r="G24" s="84">
        <v>2</v>
      </c>
      <c r="H24" s="83">
        <v>30</v>
      </c>
      <c r="I24" s="127" t="s">
        <v>102</v>
      </c>
      <c r="J24" s="85">
        <v>3</v>
      </c>
      <c r="K24" s="128"/>
      <c r="L24" s="129"/>
      <c r="M24" s="130"/>
      <c r="N24" s="129"/>
      <c r="O24" s="129"/>
      <c r="P24" s="131"/>
      <c r="Q24" s="61">
        <f t="shared" si="0"/>
        <v>60</v>
      </c>
      <c r="R24" s="62">
        <f t="shared" si="1"/>
        <v>5</v>
      </c>
    </row>
    <row r="25" spans="1:18" ht="27" customHeight="1" thickBot="1">
      <c r="A25" s="125"/>
      <c r="B25" s="970" t="s">
        <v>46</v>
      </c>
      <c r="C25" s="971"/>
      <c r="D25" s="971"/>
      <c r="E25" s="972"/>
      <c r="F25" s="972"/>
      <c r="G25" s="972"/>
      <c r="H25" s="972"/>
      <c r="I25" s="972"/>
      <c r="J25" s="972"/>
      <c r="K25" s="973"/>
      <c r="L25" s="973"/>
      <c r="M25" s="973"/>
      <c r="N25" s="973"/>
      <c r="O25" s="973"/>
      <c r="P25" s="973"/>
      <c r="Q25" s="971"/>
      <c r="R25" s="974"/>
    </row>
    <row r="26" spans="1:18">
      <c r="A26" s="856"/>
      <c r="B26" s="857" t="s">
        <v>107</v>
      </c>
      <c r="C26" s="856" t="s">
        <v>1</v>
      </c>
      <c r="D26" s="858" t="s">
        <v>2</v>
      </c>
      <c r="E26" s="817" t="s">
        <v>118</v>
      </c>
      <c r="F26" s="818"/>
      <c r="G26" s="818"/>
      <c r="H26" s="818"/>
      <c r="I26" s="818"/>
      <c r="J26" s="819"/>
      <c r="K26" s="975" t="s">
        <v>121</v>
      </c>
      <c r="L26" s="975"/>
      <c r="M26" s="975"/>
      <c r="N26" s="975"/>
      <c r="O26" s="975"/>
      <c r="P26" s="976"/>
      <c r="Q26" s="856" t="s">
        <v>6</v>
      </c>
      <c r="R26" s="856" t="s">
        <v>7</v>
      </c>
    </row>
    <row r="27" spans="1:18">
      <c r="A27" s="856"/>
      <c r="B27" s="857"/>
      <c r="C27" s="856"/>
      <c r="D27" s="858"/>
      <c r="E27" s="869" t="s">
        <v>8</v>
      </c>
      <c r="F27" s="847"/>
      <c r="G27" s="847"/>
      <c r="H27" s="847" t="s">
        <v>9</v>
      </c>
      <c r="I27" s="847"/>
      <c r="J27" s="848"/>
      <c r="K27" s="968"/>
      <c r="L27" s="968"/>
      <c r="M27" s="968"/>
      <c r="N27" s="968"/>
      <c r="O27" s="968"/>
      <c r="P27" s="969"/>
      <c r="Q27" s="856"/>
      <c r="R27" s="856"/>
    </row>
    <row r="28" spans="1:18" ht="15" customHeight="1" thickBot="1">
      <c r="A28" s="856"/>
      <c r="B28" s="857"/>
      <c r="C28" s="856"/>
      <c r="D28" s="858"/>
      <c r="E28" s="186" t="s">
        <v>14</v>
      </c>
      <c r="F28" s="187" t="s">
        <v>15</v>
      </c>
      <c r="G28" s="188" t="s">
        <v>7</v>
      </c>
      <c r="H28" s="187" t="s">
        <v>14</v>
      </c>
      <c r="I28" s="187" t="s">
        <v>15</v>
      </c>
      <c r="J28" s="189" t="s">
        <v>7</v>
      </c>
      <c r="K28" s="890" t="s">
        <v>191</v>
      </c>
      <c r="L28" s="938"/>
      <c r="M28" s="938"/>
      <c r="N28" s="938"/>
      <c r="O28" s="938"/>
      <c r="P28" s="939"/>
      <c r="Q28" s="856"/>
      <c r="R28" s="856"/>
    </row>
    <row r="29" spans="1:18" ht="15" customHeight="1">
      <c r="A29" s="879"/>
      <c r="B29" s="46" t="s">
        <v>119</v>
      </c>
      <c r="C29" s="44" t="s">
        <v>36</v>
      </c>
      <c r="D29" s="117" t="s">
        <v>17</v>
      </c>
      <c r="E29" s="315">
        <v>30</v>
      </c>
      <c r="F29" s="316" t="s">
        <v>102</v>
      </c>
      <c r="G29" s="317">
        <v>2</v>
      </c>
      <c r="H29" s="316"/>
      <c r="I29" s="316"/>
      <c r="J29" s="318"/>
      <c r="K29" s="940"/>
      <c r="L29" s="940"/>
      <c r="M29" s="940"/>
      <c r="N29" s="940"/>
      <c r="O29" s="940"/>
      <c r="P29" s="941"/>
      <c r="Q29" s="69">
        <f>SUM(E29,H29)</f>
        <v>30</v>
      </c>
      <c r="R29" s="69">
        <f>SUM(G29,J29)</f>
        <v>2</v>
      </c>
    </row>
    <row r="30" spans="1:18" ht="15" customHeight="1">
      <c r="A30" s="879"/>
      <c r="B30" s="46" t="s">
        <v>120</v>
      </c>
      <c r="C30" s="44" t="s">
        <v>36</v>
      </c>
      <c r="D30" s="135" t="s">
        <v>21</v>
      </c>
      <c r="E30" s="319">
        <v>30</v>
      </c>
      <c r="F30" s="244" t="s">
        <v>124</v>
      </c>
      <c r="G30" s="245">
        <v>1</v>
      </c>
      <c r="H30" s="244">
        <v>30</v>
      </c>
      <c r="I30" s="244" t="s">
        <v>124</v>
      </c>
      <c r="J30" s="320">
        <v>1</v>
      </c>
      <c r="K30" s="940"/>
      <c r="L30" s="940"/>
      <c r="M30" s="940"/>
      <c r="N30" s="940"/>
      <c r="O30" s="940"/>
      <c r="P30" s="941"/>
      <c r="Q30" s="69">
        <f>SUM(E30,H30)</f>
        <v>60</v>
      </c>
      <c r="R30" s="69">
        <f>SUM(G30,J30)</f>
        <v>2</v>
      </c>
    </row>
    <row r="31" spans="1:18" ht="15.75" customHeight="1" thickBot="1">
      <c r="A31" s="145"/>
      <c r="B31" s="145"/>
      <c r="C31" s="145"/>
      <c r="D31" s="788" t="s">
        <v>136</v>
      </c>
      <c r="E31" s="789">
        <f>SUM(E29:E30)</f>
        <v>60</v>
      </c>
      <c r="F31" s="171"/>
      <c r="G31" s="171">
        <f>SUM(G29:G30)</f>
        <v>3</v>
      </c>
      <c r="H31" s="171">
        <f>SUM(H29:H30)</f>
        <v>30</v>
      </c>
      <c r="I31" s="171"/>
      <c r="J31" s="790">
        <f>SUM(J29,J30)</f>
        <v>1</v>
      </c>
      <c r="K31" s="942"/>
      <c r="L31" s="942"/>
      <c r="M31" s="942"/>
      <c r="N31" s="942"/>
      <c r="O31" s="942"/>
      <c r="P31" s="943"/>
      <c r="Q31" s="136">
        <f>SUM(E29,E30,H29,H30)</f>
        <v>90</v>
      </c>
      <c r="R31" s="148">
        <f>SUM(G29:G30,J29:J30)</f>
        <v>4</v>
      </c>
    </row>
    <row r="32" spans="1:18" ht="19.5" customHeight="1">
      <c r="A32" s="137"/>
      <c r="B32" s="113"/>
      <c r="C32" s="145"/>
      <c r="D32" s="172" t="s">
        <v>38</v>
      </c>
      <c r="E32" s="29">
        <f>SUM(E4:E24)</f>
        <v>465</v>
      </c>
      <c r="F32" s="29"/>
      <c r="G32" s="30">
        <f>SUM(G4:G24)</f>
        <v>35.5</v>
      </c>
      <c r="H32" s="29">
        <f>SUM(H4:H24)</f>
        <v>390</v>
      </c>
      <c r="I32" s="29"/>
      <c r="J32" s="30">
        <f>SUM(J4:J24)</f>
        <v>36</v>
      </c>
      <c r="K32" s="139">
        <f>SUM(K4:K30)</f>
        <v>105</v>
      </c>
      <c r="L32" s="139"/>
      <c r="M32" s="149">
        <f>SUM(M4:M30)</f>
        <v>20</v>
      </c>
      <c r="N32" s="139">
        <f>SUM(N4:N30)</f>
        <v>94</v>
      </c>
      <c r="O32" s="139"/>
      <c r="P32" s="149">
        <f>SUM(P4:P30)</f>
        <v>33</v>
      </c>
      <c r="Q32" s="140">
        <f>SUM(Q4:Q24)</f>
        <v>1054</v>
      </c>
      <c r="R32" s="150">
        <f>SUM(R4:R24)</f>
        <v>124.5</v>
      </c>
    </row>
    <row r="33" spans="1:18" ht="19.5" customHeight="1">
      <c r="A33" s="137"/>
      <c r="B33" s="137"/>
      <c r="C33" s="137"/>
      <c r="D33" s="177" t="s">
        <v>39</v>
      </c>
      <c r="E33" s="855">
        <f>SUM(E32,H32)-(E13+H13)</f>
        <v>795</v>
      </c>
      <c r="F33" s="857"/>
      <c r="G33" s="857"/>
      <c r="H33" s="857">
        <f>SUM(G32,J32)</f>
        <v>71.5</v>
      </c>
      <c r="I33" s="857"/>
      <c r="J33" s="857"/>
      <c r="K33" s="857">
        <f>SUM(K32,N32)-(K13+N13)</f>
        <v>139</v>
      </c>
      <c r="L33" s="857"/>
      <c r="M33" s="857"/>
      <c r="N33" s="857">
        <f>SUM(M32,P32)</f>
        <v>53</v>
      </c>
      <c r="O33" s="857"/>
      <c r="P33" s="857"/>
      <c r="Q33" s="141">
        <f>Q32+Q31</f>
        <v>1144</v>
      </c>
      <c r="R33" s="398">
        <f>R32+R31</f>
        <v>128.5</v>
      </c>
    </row>
    <row r="34" spans="1:18">
      <c r="A34" s="137"/>
      <c r="B34" s="137"/>
      <c r="C34" s="137"/>
      <c r="D34" s="137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42">
        <f>SUM(R8,R6,R7,R13,R23,R11,R24,R29,R30)</f>
        <v>43</v>
      </c>
      <c r="R34" s="222" t="s">
        <v>7</v>
      </c>
    </row>
    <row r="35" spans="1:18">
      <c r="Q35" s="3">
        <f>(Q34*100)/R33</f>
        <v>33.463035019455255</v>
      </c>
    </row>
  </sheetData>
  <sheetProtection selectLockedCells="1" selectUnlockedCells="1"/>
  <mergeCells count="32">
    <mergeCell ref="R2:R4"/>
    <mergeCell ref="E3:G3"/>
    <mergeCell ref="H3:J3"/>
    <mergeCell ref="K3:M3"/>
    <mergeCell ref="N3:P3"/>
    <mergeCell ref="E2:J2"/>
    <mergeCell ref="B26:B28"/>
    <mergeCell ref="K2:P2"/>
    <mergeCell ref="Q2:Q4"/>
    <mergeCell ref="A2:A4"/>
    <mergeCell ref="B2:B4"/>
    <mergeCell ref="C2:C4"/>
    <mergeCell ref="D2:D4"/>
    <mergeCell ref="D26:D28"/>
    <mergeCell ref="A16:A24"/>
    <mergeCell ref="K28:P31"/>
    <mergeCell ref="A1:R1"/>
    <mergeCell ref="H27:J27"/>
    <mergeCell ref="A29:A30"/>
    <mergeCell ref="E33:G33"/>
    <mergeCell ref="H33:J33"/>
    <mergeCell ref="K33:M33"/>
    <mergeCell ref="N33:P33"/>
    <mergeCell ref="B25:R25"/>
    <mergeCell ref="E26:J26"/>
    <mergeCell ref="K26:P27"/>
    <mergeCell ref="Q26:Q28"/>
    <mergeCell ref="R26:R28"/>
    <mergeCell ref="E27:G27"/>
    <mergeCell ref="C26:C28"/>
    <mergeCell ref="A26:A28"/>
    <mergeCell ref="A5:A15"/>
  </mergeCells>
  <pageMargins left="0.25" right="0.25" top="0.75" bottom="0.75" header="0.3" footer="0.3"/>
  <pageSetup paperSize="9" scale="97" firstPageNumber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Y49"/>
  <sheetViews>
    <sheetView topLeftCell="A4" zoomScale="80" zoomScaleNormal="80" workbookViewId="0">
      <selection activeCell="Y22" sqref="Y22"/>
    </sheetView>
  </sheetViews>
  <sheetFormatPr defaultColWidth="8.85546875" defaultRowHeight="15"/>
  <cols>
    <col min="1" max="1" width="6.28515625" customWidth="1"/>
    <col min="2" max="2" width="38.140625" customWidth="1"/>
    <col min="3" max="3" width="13.85546875" customWidth="1"/>
    <col min="4" max="4" width="10.5703125" bestFit="1" customWidth="1"/>
    <col min="5" max="5" width="5.42578125" customWidth="1"/>
    <col min="6" max="6" width="4.140625" customWidth="1"/>
    <col min="7" max="8" width="5.42578125" customWidth="1"/>
    <col min="9" max="9" width="4.140625" customWidth="1"/>
    <col min="10" max="10" width="6" customWidth="1"/>
    <col min="11" max="11" width="5.42578125" customWidth="1"/>
    <col min="12" max="12" width="4.140625" customWidth="1"/>
    <col min="13" max="13" width="6" customWidth="1"/>
    <col min="14" max="14" width="5.42578125" customWidth="1"/>
    <col min="15" max="15" width="4.140625" customWidth="1"/>
    <col min="16" max="16" width="6" customWidth="1"/>
    <col min="17" max="17" width="5.42578125" customWidth="1"/>
    <col min="18" max="18" width="4.140625" customWidth="1"/>
    <col min="19" max="19" width="6" customWidth="1"/>
    <col min="20" max="20" width="5.42578125" customWidth="1"/>
    <col min="21" max="21" width="4.140625" customWidth="1"/>
    <col min="22" max="22" width="6" customWidth="1"/>
    <col min="23" max="23" width="6.5703125" customWidth="1"/>
    <col min="24" max="24" width="6.28515625" customWidth="1"/>
  </cols>
  <sheetData>
    <row r="1" spans="1:25" ht="15.75" thickBot="1">
      <c r="A1" s="944" t="s">
        <v>166</v>
      </c>
      <c r="B1" s="944"/>
      <c r="C1" s="944"/>
      <c r="D1" s="944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  <c r="R1" s="945"/>
      <c r="S1" s="945"/>
      <c r="T1" s="945"/>
      <c r="U1" s="945"/>
      <c r="V1" s="945"/>
      <c r="W1" s="944"/>
      <c r="X1" s="944"/>
    </row>
    <row r="2" spans="1:25" ht="12.75" customHeight="1">
      <c r="A2" s="856"/>
      <c r="B2" s="857" t="s">
        <v>0</v>
      </c>
      <c r="C2" s="856" t="s">
        <v>1</v>
      </c>
      <c r="D2" s="858" t="s">
        <v>2</v>
      </c>
      <c r="E2" s="817" t="s">
        <v>3</v>
      </c>
      <c r="F2" s="818"/>
      <c r="G2" s="818"/>
      <c r="H2" s="818"/>
      <c r="I2" s="818"/>
      <c r="J2" s="819"/>
      <c r="K2" s="946" t="s">
        <v>4</v>
      </c>
      <c r="L2" s="914"/>
      <c r="M2" s="914"/>
      <c r="N2" s="914"/>
      <c r="O2" s="914"/>
      <c r="P2" s="915"/>
      <c r="Q2" s="918" t="s">
        <v>5</v>
      </c>
      <c r="R2" s="919"/>
      <c r="S2" s="919"/>
      <c r="T2" s="919"/>
      <c r="U2" s="919"/>
      <c r="V2" s="920"/>
      <c r="W2" s="849" t="s">
        <v>6</v>
      </c>
      <c r="X2" s="856" t="s">
        <v>7</v>
      </c>
    </row>
    <row r="3" spans="1:25">
      <c r="A3" s="856"/>
      <c r="B3" s="857"/>
      <c r="C3" s="856"/>
      <c r="D3" s="858"/>
      <c r="E3" s="869" t="s">
        <v>8</v>
      </c>
      <c r="F3" s="847"/>
      <c r="G3" s="847"/>
      <c r="H3" s="847" t="s">
        <v>9</v>
      </c>
      <c r="I3" s="847"/>
      <c r="J3" s="848"/>
      <c r="K3" s="947" t="s">
        <v>10</v>
      </c>
      <c r="L3" s="916"/>
      <c r="M3" s="916"/>
      <c r="N3" s="916" t="s">
        <v>11</v>
      </c>
      <c r="O3" s="916"/>
      <c r="P3" s="917"/>
      <c r="Q3" s="912" t="s">
        <v>12</v>
      </c>
      <c r="R3" s="910"/>
      <c r="S3" s="910"/>
      <c r="T3" s="910" t="s">
        <v>13</v>
      </c>
      <c r="U3" s="910"/>
      <c r="V3" s="911"/>
      <c r="W3" s="849"/>
      <c r="X3" s="856"/>
    </row>
    <row r="4" spans="1:25" ht="15.75" thickBot="1">
      <c r="A4" s="856"/>
      <c r="B4" s="857"/>
      <c r="C4" s="856"/>
      <c r="D4" s="858"/>
      <c r="E4" s="186" t="s">
        <v>14</v>
      </c>
      <c r="F4" s="187" t="s">
        <v>15</v>
      </c>
      <c r="G4" s="188" t="s">
        <v>7</v>
      </c>
      <c r="H4" s="187" t="s">
        <v>14</v>
      </c>
      <c r="I4" s="187" t="s">
        <v>15</v>
      </c>
      <c r="J4" s="189" t="s">
        <v>7</v>
      </c>
      <c r="K4" s="195" t="s">
        <v>14</v>
      </c>
      <c r="L4" s="196" t="s">
        <v>15</v>
      </c>
      <c r="M4" s="197" t="s">
        <v>7</v>
      </c>
      <c r="N4" s="198" t="s">
        <v>14</v>
      </c>
      <c r="O4" s="196" t="s">
        <v>15</v>
      </c>
      <c r="P4" s="199" t="s">
        <v>7</v>
      </c>
      <c r="Q4" s="200" t="s">
        <v>14</v>
      </c>
      <c r="R4" s="201" t="s">
        <v>15</v>
      </c>
      <c r="S4" s="202" t="s">
        <v>7</v>
      </c>
      <c r="T4" s="203" t="s">
        <v>14</v>
      </c>
      <c r="U4" s="201" t="s">
        <v>15</v>
      </c>
      <c r="V4" s="204" t="s">
        <v>7</v>
      </c>
      <c r="W4" s="849"/>
      <c r="X4" s="856"/>
    </row>
    <row r="5" spans="1:25">
      <c r="A5" s="959" t="s">
        <v>167</v>
      </c>
      <c r="B5" s="181" t="s">
        <v>98</v>
      </c>
      <c r="C5" s="116" t="s">
        <v>16</v>
      </c>
      <c r="D5" s="117" t="s">
        <v>127</v>
      </c>
      <c r="E5" s="225">
        <v>30</v>
      </c>
      <c r="F5" s="226" t="s">
        <v>123</v>
      </c>
      <c r="G5" s="227">
        <v>10</v>
      </c>
      <c r="H5" s="226">
        <v>30</v>
      </c>
      <c r="I5" s="226" t="s">
        <v>123</v>
      </c>
      <c r="J5" s="228">
        <v>10</v>
      </c>
      <c r="K5" s="261">
        <v>30</v>
      </c>
      <c r="L5" s="262" t="s">
        <v>123</v>
      </c>
      <c r="M5" s="263">
        <v>10</v>
      </c>
      <c r="N5" s="264">
        <v>30</v>
      </c>
      <c r="O5" s="262" t="s">
        <v>123</v>
      </c>
      <c r="P5" s="265">
        <v>10</v>
      </c>
      <c r="Q5" s="266">
        <v>30</v>
      </c>
      <c r="R5" s="267" t="s">
        <v>123</v>
      </c>
      <c r="S5" s="268">
        <v>10</v>
      </c>
      <c r="T5" s="269">
        <v>30</v>
      </c>
      <c r="U5" s="267" t="s">
        <v>124</v>
      </c>
      <c r="V5" s="270">
        <v>19</v>
      </c>
      <c r="W5" s="221">
        <f t="shared" ref="W5:W20" si="0">SUM(E5,H5,K5,N5,Q5,T5)</f>
        <v>180</v>
      </c>
      <c r="X5" s="69">
        <f t="shared" ref="X5:X14" si="1">SUM(G5,J5,M5,P5,S5,V5)</f>
        <v>69</v>
      </c>
    </row>
    <row r="6" spans="1:25">
      <c r="A6" s="960"/>
      <c r="B6" s="25" t="s">
        <v>170</v>
      </c>
      <c r="C6" s="44" t="s">
        <v>19</v>
      </c>
      <c r="D6" s="45" t="s">
        <v>130</v>
      </c>
      <c r="E6" s="28"/>
      <c r="F6" s="29"/>
      <c r="G6" s="30"/>
      <c r="H6" s="29"/>
      <c r="I6" s="29"/>
      <c r="J6" s="31"/>
      <c r="K6" s="32"/>
      <c r="L6" s="33"/>
      <c r="M6" s="34"/>
      <c r="N6" s="35"/>
      <c r="O6" s="33"/>
      <c r="P6" s="36"/>
      <c r="Q6" s="37">
        <v>15</v>
      </c>
      <c r="R6" s="38" t="s">
        <v>124</v>
      </c>
      <c r="S6" s="39">
        <v>1</v>
      </c>
      <c r="T6" s="40">
        <v>15</v>
      </c>
      <c r="U6" s="38" t="s">
        <v>124</v>
      </c>
      <c r="V6" s="41">
        <v>1</v>
      </c>
      <c r="W6" s="221">
        <f t="shared" si="0"/>
        <v>30</v>
      </c>
      <c r="X6" s="69">
        <f t="shared" si="1"/>
        <v>2</v>
      </c>
    </row>
    <row r="7" spans="1:25">
      <c r="A7" s="960"/>
      <c r="B7" s="407" t="s">
        <v>18</v>
      </c>
      <c r="C7" s="116" t="s">
        <v>19</v>
      </c>
      <c r="D7" s="123" t="s">
        <v>130</v>
      </c>
      <c r="E7" s="47"/>
      <c r="F7" s="48"/>
      <c r="G7" s="49"/>
      <c r="H7" s="48"/>
      <c r="I7" s="48"/>
      <c r="J7" s="50"/>
      <c r="K7" s="51">
        <v>30</v>
      </c>
      <c r="L7" s="52" t="s">
        <v>123</v>
      </c>
      <c r="M7" s="53">
        <v>4</v>
      </c>
      <c r="N7" s="54">
        <v>30</v>
      </c>
      <c r="O7" s="52" t="s">
        <v>123</v>
      </c>
      <c r="P7" s="55">
        <v>4</v>
      </c>
      <c r="Q7" s="416">
        <v>30</v>
      </c>
      <c r="R7" s="57" t="s">
        <v>123</v>
      </c>
      <c r="S7" s="417">
        <v>4</v>
      </c>
      <c r="T7" s="418">
        <v>30</v>
      </c>
      <c r="U7" s="57" t="s">
        <v>123</v>
      </c>
      <c r="V7" s="419">
        <v>4</v>
      </c>
      <c r="W7" s="221">
        <f t="shared" si="0"/>
        <v>120</v>
      </c>
      <c r="X7" s="62">
        <f t="shared" si="1"/>
        <v>16</v>
      </c>
    </row>
    <row r="8" spans="1:25">
      <c r="A8" s="960"/>
      <c r="B8" s="407" t="s">
        <v>137</v>
      </c>
      <c r="C8" s="116" t="s">
        <v>19</v>
      </c>
      <c r="D8" s="123" t="s">
        <v>130</v>
      </c>
      <c r="E8" s="47"/>
      <c r="F8" s="48"/>
      <c r="G8" s="49"/>
      <c r="H8" s="48"/>
      <c r="I8" s="48"/>
      <c r="J8" s="50"/>
      <c r="K8" s="51">
        <v>15</v>
      </c>
      <c r="L8" s="52" t="s">
        <v>123</v>
      </c>
      <c r="M8" s="488">
        <v>4</v>
      </c>
      <c r="N8" s="489">
        <v>15</v>
      </c>
      <c r="O8" s="487" t="s">
        <v>123</v>
      </c>
      <c r="P8" s="55">
        <v>4</v>
      </c>
      <c r="Q8" s="416">
        <v>15</v>
      </c>
      <c r="R8" s="57" t="s">
        <v>123</v>
      </c>
      <c r="S8" s="461">
        <v>4</v>
      </c>
      <c r="T8" s="462">
        <v>15</v>
      </c>
      <c r="U8" s="57" t="s">
        <v>123</v>
      </c>
      <c r="V8" s="419">
        <v>4</v>
      </c>
      <c r="W8" s="807" t="s">
        <v>162</v>
      </c>
      <c r="X8" s="808"/>
    </row>
    <row r="9" spans="1:25">
      <c r="A9" s="960"/>
      <c r="B9" s="407" t="s">
        <v>55</v>
      </c>
      <c r="C9" s="116" t="s">
        <v>16</v>
      </c>
      <c r="D9" s="117" t="s">
        <v>101</v>
      </c>
      <c r="E9" s="97">
        <v>15</v>
      </c>
      <c r="F9" s="98" t="s">
        <v>124</v>
      </c>
      <c r="G9" s="98">
        <v>0.5</v>
      </c>
      <c r="H9" s="98">
        <v>15</v>
      </c>
      <c r="I9" s="98" t="s">
        <v>124</v>
      </c>
      <c r="J9" s="99">
        <v>0.5</v>
      </c>
      <c r="K9" s="51">
        <v>15</v>
      </c>
      <c r="L9" s="491" t="s">
        <v>124</v>
      </c>
      <c r="M9" s="249">
        <v>0.5</v>
      </c>
      <c r="N9" s="248">
        <v>15</v>
      </c>
      <c r="O9" s="248" t="s">
        <v>124</v>
      </c>
      <c r="P9" s="240">
        <v>0.5</v>
      </c>
      <c r="Q9" s="416">
        <v>30</v>
      </c>
      <c r="R9" s="456" t="s">
        <v>124</v>
      </c>
      <c r="S9" s="298">
        <v>1</v>
      </c>
      <c r="T9" s="296">
        <v>30</v>
      </c>
      <c r="U9" s="492" t="s">
        <v>124</v>
      </c>
      <c r="V9" s="419">
        <v>1</v>
      </c>
      <c r="W9" s="221">
        <f t="shared" si="0"/>
        <v>120</v>
      </c>
      <c r="X9" s="69">
        <f t="shared" si="1"/>
        <v>4</v>
      </c>
    </row>
    <row r="10" spans="1:25">
      <c r="A10" s="960"/>
      <c r="B10" s="407" t="s">
        <v>56</v>
      </c>
      <c r="C10" s="116" t="s">
        <v>16</v>
      </c>
      <c r="D10" s="117" t="s">
        <v>21</v>
      </c>
      <c r="E10" s="47"/>
      <c r="F10" s="70"/>
      <c r="G10" s="49"/>
      <c r="H10" s="48"/>
      <c r="I10" s="70"/>
      <c r="J10" s="50"/>
      <c r="K10" s="51">
        <v>15</v>
      </c>
      <c r="L10" s="491" t="s">
        <v>124</v>
      </c>
      <c r="M10" s="249">
        <v>0.5</v>
      </c>
      <c r="N10" s="248">
        <v>15</v>
      </c>
      <c r="O10" s="248" t="s">
        <v>124</v>
      </c>
      <c r="P10" s="240">
        <v>0.5</v>
      </c>
      <c r="Q10" s="416"/>
      <c r="R10" s="457"/>
      <c r="S10" s="298"/>
      <c r="T10" s="296"/>
      <c r="U10" s="486"/>
      <c r="V10" s="419"/>
      <c r="W10" s="221">
        <f t="shared" si="0"/>
        <v>30</v>
      </c>
      <c r="X10" s="69">
        <f t="shared" si="1"/>
        <v>1</v>
      </c>
    </row>
    <row r="11" spans="1:25">
      <c r="A11" s="960"/>
      <c r="B11" s="407" t="s">
        <v>57</v>
      </c>
      <c r="C11" s="116" t="s">
        <v>16</v>
      </c>
      <c r="D11" s="123" t="s">
        <v>130</v>
      </c>
      <c r="E11" s="47">
        <v>60</v>
      </c>
      <c r="F11" s="70" t="s">
        <v>124</v>
      </c>
      <c r="G11" s="49">
        <v>3</v>
      </c>
      <c r="H11" s="48">
        <v>60</v>
      </c>
      <c r="I11" s="70" t="s">
        <v>124</v>
      </c>
      <c r="J11" s="50">
        <v>3</v>
      </c>
      <c r="K11" s="51">
        <v>60</v>
      </c>
      <c r="L11" s="491" t="s">
        <v>124</v>
      </c>
      <c r="M11" s="249">
        <v>3</v>
      </c>
      <c r="N11" s="248">
        <v>60</v>
      </c>
      <c r="O11" s="248" t="s">
        <v>124</v>
      </c>
      <c r="P11" s="240">
        <v>3</v>
      </c>
      <c r="Q11" s="416"/>
      <c r="R11" s="457"/>
      <c r="S11" s="298"/>
      <c r="T11" s="296"/>
      <c r="U11" s="486"/>
      <c r="V11" s="419"/>
      <c r="W11" s="221">
        <f t="shared" si="0"/>
        <v>240</v>
      </c>
      <c r="X11" s="168">
        <f t="shared" si="1"/>
        <v>12</v>
      </c>
    </row>
    <row r="12" spans="1:25" s="403" customFormat="1">
      <c r="A12" s="960"/>
      <c r="B12" s="407" t="s">
        <v>183</v>
      </c>
      <c r="C12" s="429" t="s">
        <v>16</v>
      </c>
      <c r="D12" s="434" t="s">
        <v>130</v>
      </c>
      <c r="E12" s="408"/>
      <c r="F12" s="425"/>
      <c r="G12" s="410"/>
      <c r="H12" s="409"/>
      <c r="I12" s="425"/>
      <c r="J12" s="411"/>
      <c r="K12" s="416">
        <v>15</v>
      </c>
      <c r="L12" s="457" t="s">
        <v>124</v>
      </c>
      <c r="M12" s="298">
        <v>1</v>
      </c>
      <c r="N12" s="296">
        <v>15</v>
      </c>
      <c r="O12" s="296" t="s">
        <v>124</v>
      </c>
      <c r="P12" s="469">
        <v>1</v>
      </c>
      <c r="Q12" s="416">
        <v>15</v>
      </c>
      <c r="R12" s="457" t="s">
        <v>124</v>
      </c>
      <c r="S12" s="298">
        <v>1</v>
      </c>
      <c r="T12" s="296">
        <v>15</v>
      </c>
      <c r="U12" s="486" t="s">
        <v>124</v>
      </c>
      <c r="V12" s="419">
        <v>1</v>
      </c>
      <c r="W12" s="420">
        <f>SUM(E12,H12,K12,N12,Q12,T12)</f>
        <v>60</v>
      </c>
      <c r="X12" s="441">
        <f t="shared" si="1"/>
        <v>4</v>
      </c>
    </row>
    <row r="13" spans="1:25">
      <c r="A13" s="960"/>
      <c r="B13" s="407" t="s">
        <v>58</v>
      </c>
      <c r="C13" s="44" t="s">
        <v>16</v>
      </c>
      <c r="D13" s="71" t="s">
        <v>128</v>
      </c>
      <c r="E13" s="47"/>
      <c r="F13" s="70"/>
      <c r="G13" s="49"/>
      <c r="H13" s="48"/>
      <c r="I13" s="70"/>
      <c r="J13" s="50"/>
      <c r="K13" s="51">
        <v>30</v>
      </c>
      <c r="L13" s="491" t="s">
        <v>125</v>
      </c>
      <c r="M13" s="249">
        <v>1</v>
      </c>
      <c r="N13" s="248">
        <v>30</v>
      </c>
      <c r="O13" s="248" t="s">
        <v>125</v>
      </c>
      <c r="P13" s="240">
        <v>1</v>
      </c>
      <c r="Q13" s="416">
        <v>30</v>
      </c>
      <c r="R13" s="457" t="s">
        <v>125</v>
      </c>
      <c r="S13" s="298">
        <v>1</v>
      </c>
      <c r="T13" s="296">
        <v>30</v>
      </c>
      <c r="U13" s="486" t="s">
        <v>102</v>
      </c>
      <c r="V13" s="419">
        <v>2</v>
      </c>
      <c r="W13" s="221">
        <f t="shared" si="0"/>
        <v>120</v>
      </c>
      <c r="X13" s="69">
        <f t="shared" si="1"/>
        <v>5</v>
      </c>
      <c r="Y13" s="7"/>
    </row>
    <row r="14" spans="1:25">
      <c r="A14" s="960"/>
      <c r="B14" s="407" t="s">
        <v>23</v>
      </c>
      <c r="C14" s="44" t="s">
        <v>19</v>
      </c>
      <c r="D14" s="71" t="s">
        <v>21</v>
      </c>
      <c r="E14" s="47"/>
      <c r="F14" s="70"/>
      <c r="G14" s="49"/>
      <c r="H14" s="48"/>
      <c r="I14" s="70"/>
      <c r="J14" s="50"/>
      <c r="K14" s="51">
        <v>15</v>
      </c>
      <c r="L14" s="491" t="s">
        <v>124</v>
      </c>
      <c r="M14" s="249">
        <v>1</v>
      </c>
      <c r="N14" s="248">
        <v>15</v>
      </c>
      <c r="O14" s="248" t="s">
        <v>124</v>
      </c>
      <c r="P14" s="240">
        <v>1</v>
      </c>
      <c r="Q14" s="416">
        <v>15</v>
      </c>
      <c r="R14" s="456" t="s">
        <v>124</v>
      </c>
      <c r="S14" s="298">
        <v>1</v>
      </c>
      <c r="T14" s="296">
        <v>15</v>
      </c>
      <c r="U14" s="492" t="s">
        <v>124</v>
      </c>
      <c r="V14" s="419">
        <v>1</v>
      </c>
      <c r="W14" s="221">
        <f t="shared" si="0"/>
        <v>60</v>
      </c>
      <c r="X14" s="69">
        <f t="shared" si="1"/>
        <v>4</v>
      </c>
    </row>
    <row r="15" spans="1:25">
      <c r="A15" s="960"/>
      <c r="B15" s="407" t="s">
        <v>159</v>
      </c>
      <c r="C15" s="63" t="s">
        <v>16</v>
      </c>
      <c r="D15" s="71" t="s">
        <v>115</v>
      </c>
      <c r="E15" s="47"/>
      <c r="F15" s="70"/>
      <c r="G15" s="49"/>
      <c r="H15" s="48"/>
      <c r="I15" s="70"/>
      <c r="J15" s="50"/>
      <c r="K15" s="51">
        <v>30</v>
      </c>
      <c r="L15" s="491" t="s">
        <v>124</v>
      </c>
      <c r="M15" s="249">
        <v>1</v>
      </c>
      <c r="N15" s="248">
        <v>30</v>
      </c>
      <c r="O15" s="248" t="s">
        <v>124</v>
      </c>
      <c r="P15" s="240">
        <v>1</v>
      </c>
      <c r="Q15" s="416">
        <v>30</v>
      </c>
      <c r="R15" s="456" t="s">
        <v>124</v>
      </c>
      <c r="S15" s="298">
        <v>1</v>
      </c>
      <c r="T15" s="296">
        <v>30</v>
      </c>
      <c r="U15" s="492" t="s">
        <v>124</v>
      </c>
      <c r="V15" s="419">
        <v>1</v>
      </c>
      <c r="W15" s="221">
        <f>SUM(E15,H15,K15,N15,Q15,T15)</f>
        <v>120</v>
      </c>
      <c r="X15" s="153">
        <f t="shared" ref="X15:X20" si="2">SUM(G15,J15,M15,P15,S15,V15)</f>
        <v>4</v>
      </c>
    </row>
    <row r="16" spans="1:25">
      <c r="A16" s="960"/>
      <c r="B16" s="152" t="s">
        <v>24</v>
      </c>
      <c r="C16" s="63" t="s">
        <v>16</v>
      </c>
      <c r="D16" s="123" t="s">
        <v>130</v>
      </c>
      <c r="E16" s="47"/>
      <c r="F16" s="48"/>
      <c r="G16" s="49"/>
      <c r="H16" s="48"/>
      <c r="I16" s="48"/>
      <c r="J16" s="50"/>
      <c r="K16" s="51">
        <v>30</v>
      </c>
      <c r="L16" s="491" t="s">
        <v>125</v>
      </c>
      <c r="M16" s="249">
        <v>2</v>
      </c>
      <c r="N16" s="248">
        <v>30</v>
      </c>
      <c r="O16" s="248" t="s">
        <v>102</v>
      </c>
      <c r="P16" s="240">
        <v>2</v>
      </c>
      <c r="Q16" s="72"/>
      <c r="R16" s="423"/>
      <c r="S16" s="493"/>
      <c r="T16" s="484"/>
      <c r="U16" s="423"/>
      <c r="V16" s="74"/>
      <c r="W16" s="221">
        <f t="shared" si="0"/>
        <v>60</v>
      </c>
      <c r="X16" s="69">
        <f t="shared" si="2"/>
        <v>4</v>
      </c>
    </row>
    <row r="17" spans="1:24">
      <c r="A17" s="960"/>
      <c r="B17" s="407" t="s">
        <v>176</v>
      </c>
      <c r="C17" s="421" t="s">
        <v>16</v>
      </c>
      <c r="D17" s="406" t="s">
        <v>130</v>
      </c>
      <c r="E17" s="232"/>
      <c r="F17" s="244"/>
      <c r="G17" s="245"/>
      <c r="H17" s="244">
        <v>30</v>
      </c>
      <c r="I17" s="244" t="s">
        <v>102</v>
      </c>
      <c r="J17" s="238">
        <v>2</v>
      </c>
      <c r="K17" s="234"/>
      <c r="L17" s="248"/>
      <c r="M17" s="249"/>
      <c r="N17" s="248"/>
      <c r="O17" s="248"/>
      <c r="P17" s="240"/>
      <c r="Q17" s="416"/>
      <c r="R17" s="418"/>
      <c r="S17" s="417"/>
      <c r="T17" s="418"/>
      <c r="U17" s="418"/>
      <c r="V17" s="419"/>
      <c r="W17" s="221">
        <f t="shared" si="0"/>
        <v>30</v>
      </c>
      <c r="X17" s="69">
        <f t="shared" si="2"/>
        <v>2</v>
      </c>
    </row>
    <row r="18" spans="1:24" s="403" customFormat="1">
      <c r="A18" s="960"/>
      <c r="B18" s="407" t="s">
        <v>25</v>
      </c>
      <c r="C18" s="421" t="s">
        <v>16</v>
      </c>
      <c r="D18" s="406" t="s">
        <v>21</v>
      </c>
      <c r="E18" s="232"/>
      <c r="F18" s="244"/>
      <c r="G18" s="245"/>
      <c r="H18" s="244"/>
      <c r="I18" s="244"/>
      <c r="J18" s="238"/>
      <c r="K18" s="234">
        <v>30</v>
      </c>
      <c r="L18" s="248" t="s">
        <v>124</v>
      </c>
      <c r="M18" s="249">
        <v>1</v>
      </c>
      <c r="N18" s="248">
        <v>30</v>
      </c>
      <c r="O18" s="248" t="s">
        <v>102</v>
      </c>
      <c r="P18" s="240">
        <v>2</v>
      </c>
      <c r="Q18" s="416"/>
      <c r="R18" s="418"/>
      <c r="S18" s="417"/>
      <c r="T18" s="418"/>
      <c r="U18" s="418"/>
      <c r="V18" s="419"/>
      <c r="W18" s="420">
        <f t="shared" si="0"/>
        <v>60</v>
      </c>
      <c r="X18" s="424">
        <f t="shared" si="2"/>
        <v>3</v>
      </c>
    </row>
    <row r="19" spans="1:24">
      <c r="A19" s="960"/>
      <c r="B19" s="152" t="s">
        <v>26</v>
      </c>
      <c r="C19" s="63" t="s">
        <v>16</v>
      </c>
      <c r="D19" s="123" t="s">
        <v>130</v>
      </c>
      <c r="E19" s="47"/>
      <c r="F19" s="48"/>
      <c r="G19" s="49"/>
      <c r="H19" s="48"/>
      <c r="I19" s="48"/>
      <c r="J19" s="50"/>
      <c r="K19" s="51"/>
      <c r="L19" s="54"/>
      <c r="M19" s="53"/>
      <c r="N19" s="54"/>
      <c r="O19" s="54"/>
      <c r="P19" s="55"/>
      <c r="Q19" s="416">
        <v>30</v>
      </c>
      <c r="R19" s="423" t="s">
        <v>124</v>
      </c>
      <c r="S19" s="417">
        <v>1</v>
      </c>
      <c r="T19" s="418">
        <v>30</v>
      </c>
      <c r="U19" s="423" t="s">
        <v>102</v>
      </c>
      <c r="V19" s="419">
        <v>2</v>
      </c>
      <c r="W19" s="221">
        <f t="shared" si="0"/>
        <v>60</v>
      </c>
      <c r="X19" s="69">
        <f t="shared" si="2"/>
        <v>3</v>
      </c>
    </row>
    <row r="20" spans="1:24">
      <c r="A20" s="960"/>
      <c r="B20" s="152" t="s">
        <v>27</v>
      </c>
      <c r="C20" s="63" t="s">
        <v>16</v>
      </c>
      <c r="D20" s="123" t="s">
        <v>130</v>
      </c>
      <c r="E20" s="47">
        <v>30</v>
      </c>
      <c r="F20" s="70" t="s">
        <v>124</v>
      </c>
      <c r="G20" s="49">
        <v>1</v>
      </c>
      <c r="H20" s="48">
        <v>30</v>
      </c>
      <c r="I20" s="70" t="s">
        <v>102</v>
      </c>
      <c r="J20" s="50">
        <v>2</v>
      </c>
      <c r="K20" s="51"/>
      <c r="L20" s="54"/>
      <c r="M20" s="53"/>
      <c r="N20" s="54"/>
      <c r="O20" s="54"/>
      <c r="P20" s="55"/>
      <c r="Q20" s="416"/>
      <c r="R20" s="418"/>
      <c r="S20" s="417"/>
      <c r="T20" s="418"/>
      <c r="U20" s="418"/>
      <c r="V20" s="419"/>
      <c r="W20" s="221">
        <f t="shared" si="0"/>
        <v>60</v>
      </c>
      <c r="X20" s="69">
        <f t="shared" si="2"/>
        <v>3</v>
      </c>
    </row>
    <row r="21" spans="1:24">
      <c r="A21" s="960"/>
      <c r="B21" s="407" t="s">
        <v>51</v>
      </c>
      <c r="C21" s="63" t="s">
        <v>16</v>
      </c>
      <c r="D21" s="71" t="s">
        <v>128</v>
      </c>
      <c r="E21" s="47"/>
      <c r="F21" s="70"/>
      <c r="G21" s="49"/>
      <c r="H21" s="48"/>
      <c r="I21" s="70"/>
      <c r="J21" s="50"/>
      <c r="K21" s="51">
        <v>30</v>
      </c>
      <c r="L21" s="54" t="s">
        <v>124</v>
      </c>
      <c r="M21" s="53">
        <v>1</v>
      </c>
      <c r="N21" s="54">
        <v>30</v>
      </c>
      <c r="O21" s="54" t="s">
        <v>102</v>
      </c>
      <c r="P21" s="55">
        <v>2</v>
      </c>
      <c r="Q21" s="416"/>
      <c r="R21" s="418"/>
      <c r="S21" s="417"/>
      <c r="T21" s="418"/>
      <c r="U21" s="418"/>
      <c r="V21" s="419"/>
      <c r="W21" s="221">
        <v>60</v>
      </c>
      <c r="X21" s="69">
        <v>3</v>
      </c>
    </row>
    <row r="22" spans="1:24">
      <c r="A22" s="960"/>
      <c r="B22" s="152" t="s">
        <v>175</v>
      </c>
      <c r="C22" s="63" t="s">
        <v>16</v>
      </c>
      <c r="D22" s="71" t="s">
        <v>128</v>
      </c>
      <c r="E22" s="47"/>
      <c r="F22" s="48"/>
      <c r="G22" s="49"/>
      <c r="H22" s="48"/>
      <c r="I22" s="48"/>
      <c r="J22" s="50"/>
      <c r="K22" s="51"/>
      <c r="L22" s="54"/>
      <c r="M22" s="53"/>
      <c r="N22" s="54"/>
      <c r="O22" s="54"/>
      <c r="P22" s="55"/>
      <c r="Q22" s="416">
        <v>30</v>
      </c>
      <c r="R22" s="423" t="s">
        <v>102</v>
      </c>
      <c r="S22" s="417">
        <v>2</v>
      </c>
      <c r="T22" s="418"/>
      <c r="U22" s="423"/>
      <c r="V22" s="419"/>
      <c r="W22" s="221">
        <f t="shared" ref="W22:W31" si="3">SUM(E22,H22,K22,N22,Q22,T22)</f>
        <v>30</v>
      </c>
      <c r="X22" s="69">
        <f t="shared" ref="X22:X31" si="4">SUM(G22,J22,M22,P22,S22,V22)</f>
        <v>2</v>
      </c>
    </row>
    <row r="23" spans="1:24">
      <c r="A23" s="961"/>
      <c r="B23" s="407" t="s">
        <v>28</v>
      </c>
      <c r="C23" s="421" t="s">
        <v>16</v>
      </c>
      <c r="D23" s="422" t="s">
        <v>128</v>
      </c>
      <c r="E23" s="234">
        <v>30</v>
      </c>
      <c r="F23" s="248" t="s">
        <v>124</v>
      </c>
      <c r="G23" s="249">
        <v>1</v>
      </c>
      <c r="H23" s="248">
        <v>30</v>
      </c>
      <c r="I23" s="248" t="s">
        <v>102</v>
      </c>
      <c r="J23" s="240">
        <v>2</v>
      </c>
      <c r="K23" s="51"/>
      <c r="L23" s="54"/>
      <c r="M23" s="53"/>
      <c r="N23" s="54"/>
      <c r="O23" s="54"/>
      <c r="P23" s="55"/>
      <c r="Q23" s="416"/>
      <c r="R23" s="418"/>
      <c r="S23" s="417"/>
      <c r="T23" s="418"/>
      <c r="U23" s="418"/>
      <c r="V23" s="419"/>
      <c r="W23" s="221">
        <f t="shared" si="3"/>
        <v>60</v>
      </c>
      <c r="X23" s="69">
        <f t="shared" si="4"/>
        <v>3</v>
      </c>
    </row>
    <row r="24" spans="1:24">
      <c r="A24" s="959" t="s">
        <v>168</v>
      </c>
      <c r="B24" s="152" t="s">
        <v>29</v>
      </c>
      <c r="C24" s="63" t="s">
        <v>16</v>
      </c>
      <c r="D24" s="123" t="s">
        <v>130</v>
      </c>
      <c r="E24" s="47">
        <v>30</v>
      </c>
      <c r="F24" s="70" t="s">
        <v>124</v>
      </c>
      <c r="G24" s="49">
        <v>1</v>
      </c>
      <c r="H24" s="48">
        <v>30</v>
      </c>
      <c r="I24" s="70" t="s">
        <v>102</v>
      </c>
      <c r="J24" s="50">
        <v>2</v>
      </c>
      <c r="K24" s="51"/>
      <c r="L24" s="54"/>
      <c r="M24" s="53"/>
      <c r="N24" s="54"/>
      <c r="O24" s="54"/>
      <c r="P24" s="55"/>
      <c r="Q24" s="416"/>
      <c r="R24" s="418"/>
      <c r="S24" s="417"/>
      <c r="T24" s="418"/>
      <c r="U24" s="418"/>
      <c r="V24" s="419"/>
      <c r="W24" s="221">
        <f t="shared" si="3"/>
        <v>60</v>
      </c>
      <c r="X24" s="69">
        <f t="shared" si="4"/>
        <v>3</v>
      </c>
    </row>
    <row r="25" spans="1:24">
      <c r="A25" s="960"/>
      <c r="B25" s="152" t="s">
        <v>30</v>
      </c>
      <c r="C25" s="63" t="s">
        <v>16</v>
      </c>
      <c r="D25" s="123" t="s">
        <v>130</v>
      </c>
      <c r="E25" s="47"/>
      <c r="F25" s="134"/>
      <c r="G25" s="49"/>
      <c r="H25" s="48"/>
      <c r="I25" s="48"/>
      <c r="J25" s="50"/>
      <c r="K25" s="51"/>
      <c r="L25" s="54"/>
      <c r="M25" s="53"/>
      <c r="N25" s="54"/>
      <c r="O25" s="54"/>
      <c r="P25" s="55"/>
      <c r="Q25" s="416">
        <v>15</v>
      </c>
      <c r="R25" s="418" t="s">
        <v>124</v>
      </c>
      <c r="S25" s="417">
        <v>1</v>
      </c>
      <c r="T25" s="418"/>
      <c r="U25" s="418"/>
      <c r="V25" s="419"/>
      <c r="W25" s="221">
        <f t="shared" si="3"/>
        <v>15</v>
      </c>
      <c r="X25" s="69">
        <f t="shared" si="4"/>
        <v>1</v>
      </c>
    </row>
    <row r="26" spans="1:24">
      <c r="A26" s="960"/>
      <c r="B26" s="152" t="s">
        <v>31</v>
      </c>
      <c r="C26" s="63" t="s">
        <v>16</v>
      </c>
      <c r="D26" s="123" t="s">
        <v>130</v>
      </c>
      <c r="E26" s="353"/>
      <c r="F26" s="277"/>
      <c r="G26" s="384"/>
      <c r="H26" s="214">
        <v>15</v>
      </c>
      <c r="I26" s="70" t="s">
        <v>102</v>
      </c>
      <c r="J26" s="50">
        <v>1</v>
      </c>
      <c r="K26" s="51"/>
      <c r="L26" s="54"/>
      <c r="M26" s="53"/>
      <c r="N26" s="54"/>
      <c r="O26" s="54"/>
      <c r="P26" s="55"/>
      <c r="Q26" s="416"/>
      <c r="R26" s="418"/>
      <c r="S26" s="417"/>
      <c r="T26" s="418"/>
      <c r="U26" s="418"/>
      <c r="V26" s="419"/>
      <c r="W26" s="221">
        <f t="shared" si="3"/>
        <v>15</v>
      </c>
      <c r="X26" s="69">
        <f t="shared" si="4"/>
        <v>1</v>
      </c>
    </row>
    <row r="27" spans="1:24">
      <c r="A27" s="960"/>
      <c r="B27" s="152" t="s">
        <v>32</v>
      </c>
      <c r="C27" s="63" t="s">
        <v>16</v>
      </c>
      <c r="D27" s="123" t="s">
        <v>130</v>
      </c>
      <c r="E27" s="47">
        <v>2</v>
      </c>
      <c r="F27" s="212" t="s">
        <v>124</v>
      </c>
      <c r="G27" s="49">
        <v>0</v>
      </c>
      <c r="H27" s="48"/>
      <c r="I27" s="48"/>
      <c r="J27" s="50"/>
      <c r="K27" s="51"/>
      <c r="L27" s="54"/>
      <c r="M27" s="53"/>
      <c r="N27" s="54"/>
      <c r="O27" s="54"/>
      <c r="P27" s="55"/>
      <c r="Q27" s="416"/>
      <c r="R27" s="418"/>
      <c r="S27" s="417"/>
      <c r="T27" s="418"/>
      <c r="U27" s="418"/>
      <c r="V27" s="419"/>
      <c r="W27" s="221">
        <f t="shared" si="3"/>
        <v>2</v>
      </c>
      <c r="X27" s="69">
        <f t="shared" si="4"/>
        <v>0</v>
      </c>
    </row>
    <row r="28" spans="1:24">
      <c r="A28" s="960"/>
      <c r="B28" s="152" t="s">
        <v>33</v>
      </c>
      <c r="C28" s="63" t="s">
        <v>16</v>
      </c>
      <c r="D28" s="123" t="s">
        <v>130</v>
      </c>
      <c r="E28" s="47">
        <v>3</v>
      </c>
      <c r="F28" s="70" t="s">
        <v>124</v>
      </c>
      <c r="G28" s="49">
        <v>0</v>
      </c>
      <c r="H28" s="48"/>
      <c r="I28" s="48"/>
      <c r="J28" s="50"/>
      <c r="K28" s="51"/>
      <c r="L28" s="54"/>
      <c r="M28" s="53"/>
      <c r="N28" s="54"/>
      <c r="O28" s="54"/>
      <c r="P28" s="55"/>
      <c r="Q28" s="416"/>
      <c r="R28" s="418"/>
      <c r="S28" s="417"/>
      <c r="T28" s="418"/>
      <c r="U28" s="418"/>
      <c r="V28" s="419"/>
      <c r="W28" s="221">
        <f t="shared" si="3"/>
        <v>3</v>
      </c>
      <c r="X28" s="69">
        <f t="shared" si="4"/>
        <v>0</v>
      </c>
    </row>
    <row r="29" spans="1:24">
      <c r="A29" s="960"/>
      <c r="B29" s="75" t="s">
        <v>34</v>
      </c>
      <c r="C29" s="44" t="s">
        <v>19</v>
      </c>
      <c r="D29" s="71" t="s">
        <v>128</v>
      </c>
      <c r="E29" s="47">
        <v>30</v>
      </c>
      <c r="F29" s="210" t="s">
        <v>125</v>
      </c>
      <c r="G29" s="49">
        <v>2</v>
      </c>
      <c r="H29" s="48">
        <v>30</v>
      </c>
      <c r="I29" s="70" t="s">
        <v>125</v>
      </c>
      <c r="J29" s="50">
        <v>2</v>
      </c>
      <c r="K29" s="51">
        <v>30</v>
      </c>
      <c r="L29" s="54" t="s">
        <v>125</v>
      </c>
      <c r="M29" s="53">
        <v>2</v>
      </c>
      <c r="N29" s="54">
        <v>30</v>
      </c>
      <c r="O29" s="54" t="s">
        <v>102</v>
      </c>
      <c r="P29" s="55">
        <v>3</v>
      </c>
      <c r="Q29" s="416"/>
      <c r="R29" s="418"/>
      <c r="S29" s="417"/>
      <c r="T29" s="418"/>
      <c r="U29" s="418"/>
      <c r="V29" s="419"/>
      <c r="W29" s="221">
        <f t="shared" si="3"/>
        <v>120</v>
      </c>
      <c r="X29" s="153">
        <f t="shared" si="4"/>
        <v>9</v>
      </c>
    </row>
    <row r="30" spans="1:24">
      <c r="A30" s="960"/>
      <c r="B30" s="75" t="s">
        <v>35</v>
      </c>
      <c r="C30" s="44" t="s">
        <v>19</v>
      </c>
      <c r="D30" s="71" t="s">
        <v>128</v>
      </c>
      <c r="E30" s="353"/>
      <c r="F30" s="277"/>
      <c r="G30" s="384"/>
      <c r="H30" s="215">
        <v>30</v>
      </c>
      <c r="I30" s="70" t="s">
        <v>124</v>
      </c>
      <c r="J30" s="78">
        <v>1</v>
      </c>
      <c r="K30" s="154"/>
      <c r="L30" s="155"/>
      <c r="M30" s="155"/>
      <c r="N30" s="155"/>
      <c r="O30" s="155"/>
      <c r="P30" s="156"/>
      <c r="Q30" s="416"/>
      <c r="R30" s="418"/>
      <c r="S30" s="417"/>
      <c r="T30" s="418"/>
      <c r="U30" s="418"/>
      <c r="V30" s="419"/>
      <c r="W30" s="221">
        <f t="shared" si="3"/>
        <v>30</v>
      </c>
      <c r="X30" s="153">
        <f t="shared" si="4"/>
        <v>1</v>
      </c>
    </row>
    <row r="31" spans="1:24" ht="15.75" thickBot="1">
      <c r="A31" s="961"/>
      <c r="B31" s="46" t="s">
        <v>52</v>
      </c>
      <c r="C31" s="116" t="s">
        <v>16</v>
      </c>
      <c r="D31" s="123" t="s">
        <v>130</v>
      </c>
      <c r="E31" s="82"/>
      <c r="F31" s="106"/>
      <c r="G31" s="84"/>
      <c r="H31" s="83"/>
      <c r="I31" s="83"/>
      <c r="J31" s="85"/>
      <c r="K31" s="86"/>
      <c r="L31" s="87"/>
      <c r="M31" s="88"/>
      <c r="N31" s="87"/>
      <c r="O31" s="87"/>
      <c r="P31" s="89"/>
      <c r="Q31" s="90">
        <v>15</v>
      </c>
      <c r="R31" s="91" t="s">
        <v>102</v>
      </c>
      <c r="S31" s="92">
        <v>1</v>
      </c>
      <c r="T31" s="93"/>
      <c r="U31" s="93"/>
      <c r="V31" s="94"/>
      <c r="W31" s="221">
        <f t="shared" si="3"/>
        <v>15</v>
      </c>
      <c r="X31" s="69">
        <f t="shared" si="4"/>
        <v>1</v>
      </c>
    </row>
    <row r="32" spans="1:24" ht="30.75" customHeight="1" thickBot="1">
      <c r="A32" s="95"/>
      <c r="B32" s="859" t="s">
        <v>135</v>
      </c>
      <c r="C32" s="860"/>
      <c r="D32" s="860"/>
      <c r="E32" s="861"/>
      <c r="F32" s="861"/>
      <c r="G32" s="861"/>
      <c r="H32" s="861"/>
      <c r="I32" s="861"/>
      <c r="J32" s="861"/>
      <c r="K32" s="862"/>
      <c r="L32" s="862"/>
      <c r="M32" s="862"/>
      <c r="N32" s="862"/>
      <c r="O32" s="862"/>
      <c r="P32" s="862"/>
      <c r="Q32" s="862"/>
      <c r="R32" s="862"/>
      <c r="S32" s="862"/>
      <c r="T32" s="862"/>
      <c r="U32" s="862"/>
      <c r="V32" s="862"/>
      <c r="W32" s="860"/>
      <c r="X32" s="863"/>
    </row>
    <row r="33" spans="1:24">
      <c r="A33" s="804"/>
      <c r="B33" s="841" t="s">
        <v>107</v>
      </c>
      <c r="C33" s="804" t="s">
        <v>1</v>
      </c>
      <c r="D33" s="844" t="s">
        <v>2</v>
      </c>
      <c r="E33" s="870" t="s">
        <v>116</v>
      </c>
      <c r="F33" s="871"/>
      <c r="G33" s="871"/>
      <c r="H33" s="871"/>
      <c r="I33" s="871"/>
      <c r="J33" s="872"/>
      <c r="K33" s="832" t="s">
        <v>122</v>
      </c>
      <c r="L33" s="832"/>
      <c r="M33" s="832"/>
      <c r="N33" s="832"/>
      <c r="O33" s="832"/>
      <c r="P33" s="832"/>
      <c r="Q33" s="832"/>
      <c r="R33" s="832"/>
      <c r="S33" s="832"/>
      <c r="T33" s="832"/>
      <c r="U33" s="832"/>
      <c r="V33" s="833"/>
      <c r="W33" s="804" t="s">
        <v>6</v>
      </c>
      <c r="X33" s="804" t="s">
        <v>7</v>
      </c>
    </row>
    <row r="34" spans="1:24">
      <c r="A34" s="805"/>
      <c r="B34" s="842"/>
      <c r="C34" s="805"/>
      <c r="D34" s="845"/>
      <c r="E34" s="836" t="s">
        <v>8</v>
      </c>
      <c r="F34" s="837"/>
      <c r="G34" s="838"/>
      <c r="H34" s="839" t="s">
        <v>9</v>
      </c>
      <c r="I34" s="837"/>
      <c r="J34" s="840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5"/>
      <c r="W34" s="805"/>
      <c r="X34" s="805"/>
    </row>
    <row r="35" spans="1:24" ht="15.75" thickBot="1">
      <c r="A35" s="806"/>
      <c r="B35" s="843"/>
      <c r="C35" s="811"/>
      <c r="D35" s="846"/>
      <c r="E35" s="10" t="s">
        <v>14</v>
      </c>
      <c r="F35" s="11" t="s">
        <v>15</v>
      </c>
      <c r="G35" s="12" t="s">
        <v>7</v>
      </c>
      <c r="H35" s="11" t="s">
        <v>14</v>
      </c>
      <c r="I35" s="11" t="s">
        <v>15</v>
      </c>
      <c r="J35" s="13" t="s">
        <v>7</v>
      </c>
      <c r="K35" s="824" t="s">
        <v>188</v>
      </c>
      <c r="L35" s="904"/>
      <c r="M35" s="904"/>
      <c r="N35" s="904"/>
      <c r="O35" s="904"/>
      <c r="P35" s="904"/>
      <c r="Q35" s="904"/>
      <c r="R35" s="904"/>
      <c r="S35" s="904"/>
      <c r="T35" s="904"/>
      <c r="U35" s="904"/>
      <c r="V35" s="905"/>
      <c r="W35" s="811"/>
      <c r="X35" s="811"/>
    </row>
    <row r="36" spans="1:24">
      <c r="A36" s="96"/>
      <c r="B36" s="46" t="s">
        <v>108</v>
      </c>
      <c r="C36" s="44" t="s">
        <v>36</v>
      </c>
      <c r="D36" s="422" t="s">
        <v>17</v>
      </c>
      <c r="E36" s="225">
        <v>30</v>
      </c>
      <c r="F36" s="226" t="s">
        <v>124</v>
      </c>
      <c r="G36" s="227">
        <v>1</v>
      </c>
      <c r="H36" s="226">
        <v>30</v>
      </c>
      <c r="I36" s="226" t="s">
        <v>102</v>
      </c>
      <c r="J36" s="228">
        <v>2</v>
      </c>
      <c r="K36" s="906"/>
      <c r="L36" s="906"/>
      <c r="M36" s="906"/>
      <c r="N36" s="906"/>
      <c r="O36" s="906"/>
      <c r="P36" s="906"/>
      <c r="Q36" s="906"/>
      <c r="R36" s="906"/>
      <c r="S36" s="906"/>
      <c r="T36" s="906"/>
      <c r="U36" s="906"/>
      <c r="V36" s="907"/>
      <c r="W36" s="69">
        <f t="shared" ref="W36:W44" si="5">SUM(E36,H36)</f>
        <v>60</v>
      </c>
      <c r="X36" s="69">
        <f t="shared" ref="X36:X44" si="6">SUM(G36,J36)</f>
        <v>3</v>
      </c>
    </row>
    <row r="37" spans="1:24">
      <c r="A37" s="24"/>
      <c r="B37" s="46" t="s">
        <v>109</v>
      </c>
      <c r="C37" s="44" t="s">
        <v>36</v>
      </c>
      <c r="D37" s="422" t="s">
        <v>17</v>
      </c>
      <c r="E37" s="408">
        <v>45</v>
      </c>
      <c r="F37" s="409" t="s">
        <v>124</v>
      </c>
      <c r="G37" s="410">
        <v>2</v>
      </c>
      <c r="H37" s="409">
        <v>45</v>
      </c>
      <c r="I37" s="409" t="s">
        <v>102</v>
      </c>
      <c r="J37" s="411">
        <v>3</v>
      </c>
      <c r="K37" s="906"/>
      <c r="L37" s="906"/>
      <c r="M37" s="906"/>
      <c r="N37" s="906"/>
      <c r="O37" s="906"/>
      <c r="P37" s="906"/>
      <c r="Q37" s="906"/>
      <c r="R37" s="906"/>
      <c r="S37" s="906"/>
      <c r="T37" s="906"/>
      <c r="U37" s="906"/>
      <c r="V37" s="907"/>
      <c r="W37" s="69">
        <f t="shared" si="5"/>
        <v>90</v>
      </c>
      <c r="X37" s="62">
        <f t="shared" si="6"/>
        <v>5</v>
      </c>
    </row>
    <row r="38" spans="1:24">
      <c r="A38" s="24"/>
      <c r="B38" s="46" t="s">
        <v>110</v>
      </c>
      <c r="C38" s="44" t="s">
        <v>36</v>
      </c>
      <c r="D38" s="422" t="s">
        <v>17</v>
      </c>
      <c r="E38" s="97"/>
      <c r="F38" s="98"/>
      <c r="G38" s="66"/>
      <c r="H38" s="98">
        <v>30</v>
      </c>
      <c r="I38" s="98" t="s">
        <v>124</v>
      </c>
      <c r="J38" s="99">
        <v>1</v>
      </c>
      <c r="K38" s="906"/>
      <c r="L38" s="906"/>
      <c r="M38" s="906"/>
      <c r="N38" s="906"/>
      <c r="O38" s="906"/>
      <c r="P38" s="906"/>
      <c r="Q38" s="906"/>
      <c r="R38" s="906"/>
      <c r="S38" s="906"/>
      <c r="T38" s="906"/>
      <c r="U38" s="906"/>
      <c r="V38" s="907"/>
      <c r="W38" s="69">
        <f t="shared" si="5"/>
        <v>30</v>
      </c>
      <c r="X38" s="69">
        <f t="shared" si="6"/>
        <v>1</v>
      </c>
    </row>
    <row r="39" spans="1:24">
      <c r="A39" s="24"/>
      <c r="B39" s="100" t="s">
        <v>111</v>
      </c>
      <c r="C39" s="44" t="s">
        <v>36</v>
      </c>
      <c r="D39" s="422" t="s">
        <v>100</v>
      </c>
      <c r="E39" s="408">
        <v>30</v>
      </c>
      <c r="F39" s="425" t="s">
        <v>124</v>
      </c>
      <c r="G39" s="410">
        <v>1</v>
      </c>
      <c r="H39" s="409">
        <v>30</v>
      </c>
      <c r="I39" s="425" t="s">
        <v>102</v>
      </c>
      <c r="J39" s="411">
        <v>2</v>
      </c>
      <c r="K39" s="906"/>
      <c r="L39" s="906"/>
      <c r="M39" s="906"/>
      <c r="N39" s="906"/>
      <c r="O39" s="906"/>
      <c r="P39" s="906"/>
      <c r="Q39" s="906"/>
      <c r="R39" s="906"/>
      <c r="S39" s="906"/>
      <c r="T39" s="906"/>
      <c r="U39" s="906"/>
      <c r="V39" s="907"/>
      <c r="W39" s="69">
        <f t="shared" si="5"/>
        <v>60</v>
      </c>
      <c r="X39" s="69">
        <f t="shared" si="6"/>
        <v>3</v>
      </c>
    </row>
    <row r="40" spans="1:24">
      <c r="A40" s="101"/>
      <c r="B40" s="102" t="s">
        <v>37</v>
      </c>
      <c r="C40" s="103" t="s">
        <v>36</v>
      </c>
      <c r="D40" s="71" t="s">
        <v>115</v>
      </c>
      <c r="E40" s="408">
        <v>15</v>
      </c>
      <c r="F40" s="425" t="s">
        <v>124</v>
      </c>
      <c r="G40" s="410">
        <v>1</v>
      </c>
      <c r="H40" s="409"/>
      <c r="I40" s="425"/>
      <c r="J40" s="411"/>
      <c r="K40" s="906"/>
      <c r="L40" s="906"/>
      <c r="M40" s="906"/>
      <c r="N40" s="906"/>
      <c r="O40" s="906"/>
      <c r="P40" s="906"/>
      <c r="Q40" s="906"/>
      <c r="R40" s="906"/>
      <c r="S40" s="906"/>
      <c r="T40" s="906"/>
      <c r="U40" s="906"/>
      <c r="V40" s="907"/>
      <c r="W40" s="69">
        <f t="shared" si="5"/>
        <v>15</v>
      </c>
      <c r="X40" s="62">
        <f t="shared" si="6"/>
        <v>1</v>
      </c>
    </row>
    <row r="41" spans="1:24">
      <c r="A41" s="24"/>
      <c r="B41" s="25" t="s">
        <v>112</v>
      </c>
      <c r="C41" s="44" t="s">
        <v>36</v>
      </c>
      <c r="D41" s="422" t="s">
        <v>115</v>
      </c>
      <c r="E41" s="408"/>
      <c r="F41" s="409"/>
      <c r="G41" s="410"/>
      <c r="H41" s="409">
        <v>15</v>
      </c>
      <c r="I41" s="409" t="s">
        <v>124</v>
      </c>
      <c r="J41" s="411">
        <v>1</v>
      </c>
      <c r="K41" s="906"/>
      <c r="L41" s="906"/>
      <c r="M41" s="906"/>
      <c r="N41" s="906"/>
      <c r="O41" s="906"/>
      <c r="P41" s="906"/>
      <c r="Q41" s="906"/>
      <c r="R41" s="906"/>
      <c r="S41" s="906"/>
      <c r="T41" s="906"/>
      <c r="U41" s="906"/>
      <c r="V41" s="907"/>
      <c r="W41" s="69">
        <f t="shared" si="5"/>
        <v>15</v>
      </c>
      <c r="X41" s="69">
        <f t="shared" si="6"/>
        <v>1</v>
      </c>
    </row>
    <row r="42" spans="1:24">
      <c r="A42" s="24"/>
      <c r="B42" s="113" t="s">
        <v>132</v>
      </c>
      <c r="C42" s="44" t="s">
        <v>36</v>
      </c>
      <c r="D42" s="422" t="s">
        <v>115</v>
      </c>
      <c r="E42" s="408">
        <v>15</v>
      </c>
      <c r="F42" s="409" t="s">
        <v>102</v>
      </c>
      <c r="G42" s="410">
        <v>0.5</v>
      </c>
      <c r="H42" s="409"/>
      <c r="I42" s="409"/>
      <c r="J42" s="411"/>
      <c r="K42" s="906"/>
      <c r="L42" s="906"/>
      <c r="M42" s="906"/>
      <c r="N42" s="906"/>
      <c r="O42" s="906"/>
      <c r="P42" s="906"/>
      <c r="Q42" s="906"/>
      <c r="R42" s="906"/>
      <c r="S42" s="906"/>
      <c r="T42" s="906"/>
      <c r="U42" s="906"/>
      <c r="V42" s="907"/>
      <c r="W42" s="69">
        <f>SUM(E42,H42)</f>
        <v>15</v>
      </c>
      <c r="X42" s="69">
        <f>SUM(G42,J42)</f>
        <v>0.5</v>
      </c>
    </row>
    <row r="43" spans="1:24">
      <c r="A43" s="24"/>
      <c r="B43" s="46" t="s">
        <v>113</v>
      </c>
      <c r="C43" s="44" t="s">
        <v>36</v>
      </c>
      <c r="D43" s="422" t="s">
        <v>115</v>
      </c>
      <c r="E43" s="408">
        <v>30</v>
      </c>
      <c r="F43" s="409" t="s">
        <v>124</v>
      </c>
      <c r="G43" s="410">
        <v>2</v>
      </c>
      <c r="H43" s="409"/>
      <c r="I43" s="409"/>
      <c r="J43" s="411"/>
      <c r="K43" s="908"/>
      <c r="L43" s="908"/>
      <c r="M43" s="908"/>
      <c r="N43" s="908"/>
      <c r="O43" s="908"/>
      <c r="P43" s="908"/>
      <c r="Q43" s="908"/>
      <c r="R43" s="908"/>
      <c r="S43" s="908"/>
      <c r="T43" s="908"/>
      <c r="U43" s="908"/>
      <c r="V43" s="909"/>
      <c r="W43" s="69">
        <f t="shared" si="5"/>
        <v>30</v>
      </c>
      <c r="X43" s="69">
        <f t="shared" si="6"/>
        <v>2</v>
      </c>
    </row>
    <row r="44" spans="1:24" ht="15.75" thickBot="1">
      <c r="A44" s="157"/>
      <c r="B44" s="158" t="s">
        <v>114</v>
      </c>
      <c r="C44" s="159" t="s">
        <v>36</v>
      </c>
      <c r="D44" s="182" t="s">
        <v>115</v>
      </c>
      <c r="E44" s="82">
        <v>60</v>
      </c>
      <c r="F44" s="83" t="s">
        <v>124</v>
      </c>
      <c r="G44" s="84">
        <v>4</v>
      </c>
      <c r="H44" s="83">
        <v>60</v>
      </c>
      <c r="I44" s="83" t="s">
        <v>124</v>
      </c>
      <c r="J44" s="85">
        <v>4</v>
      </c>
      <c r="K44" s="832" t="s">
        <v>117</v>
      </c>
      <c r="L44" s="832"/>
      <c r="M44" s="832"/>
      <c r="N44" s="832"/>
      <c r="O44" s="832"/>
      <c r="P44" s="832"/>
      <c r="Q44" s="832"/>
      <c r="R44" s="832"/>
      <c r="S44" s="832"/>
      <c r="T44" s="832"/>
      <c r="U44" s="832"/>
      <c r="V44" s="833"/>
      <c r="W44" s="160">
        <f t="shared" si="5"/>
        <v>120</v>
      </c>
      <c r="X44" s="161">
        <f t="shared" si="6"/>
        <v>8</v>
      </c>
    </row>
    <row r="45" spans="1:24" ht="15.75" thickBot="1">
      <c r="A45" s="101"/>
      <c r="B45" s="162"/>
      <c r="C45" s="163"/>
      <c r="D45" s="105" t="s">
        <v>136</v>
      </c>
      <c r="E45" s="106">
        <f>SUM(E36:E44)</f>
        <v>225</v>
      </c>
      <c r="F45" s="106"/>
      <c r="G45" s="107">
        <f>SUM(G36:G44)</f>
        <v>11.5</v>
      </c>
      <c r="H45" s="106">
        <f>SUM(H36:H44)</f>
        <v>210</v>
      </c>
      <c r="I45" s="106"/>
      <c r="J45" s="107">
        <f>SUM(J36:J44)</f>
        <v>13</v>
      </c>
      <c r="K45" s="108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10"/>
      <c r="W45" s="111">
        <f>SUM(E45,H45)</f>
        <v>435</v>
      </c>
      <c r="X45" s="112">
        <f>SUM(G45,J45)</f>
        <v>24.5</v>
      </c>
    </row>
    <row r="46" spans="1:24" ht="24" customHeight="1">
      <c r="A46" s="137"/>
      <c r="B46" s="113"/>
      <c r="C46" s="137"/>
      <c r="D46" s="138" t="s">
        <v>38</v>
      </c>
      <c r="E46" s="29">
        <f>SUM(E5:E31)</f>
        <v>230</v>
      </c>
      <c r="F46" s="29"/>
      <c r="G46" s="30">
        <f>SUM(G5:G31)</f>
        <v>18.5</v>
      </c>
      <c r="H46" s="29">
        <f>SUM(H5:H31)</f>
        <v>300</v>
      </c>
      <c r="I46" s="29"/>
      <c r="J46" s="30">
        <f>SUM(J5:J31)</f>
        <v>25.5</v>
      </c>
      <c r="K46" s="35">
        <f>SUM(K5:K44)</f>
        <v>375</v>
      </c>
      <c r="L46" s="35"/>
      <c r="M46" s="165">
        <f>SUM(M5:M44)</f>
        <v>32</v>
      </c>
      <c r="N46" s="35">
        <f>SUM(N5:N44)</f>
        <v>375</v>
      </c>
      <c r="O46" s="35"/>
      <c r="P46" s="34">
        <f>SUM(P5:P44)</f>
        <v>35</v>
      </c>
      <c r="Q46" s="40">
        <f>SUM(Q5:Q44)</f>
        <v>300</v>
      </c>
      <c r="R46" s="40"/>
      <c r="S46" s="39">
        <f>SUM(S5:S44)</f>
        <v>29</v>
      </c>
      <c r="T46" s="40">
        <f>SUM(T5:T44)</f>
        <v>240</v>
      </c>
      <c r="U46" s="40"/>
      <c r="V46" s="39">
        <f>SUM(V5:V44)</f>
        <v>36</v>
      </c>
      <c r="W46" s="138">
        <f>SUM(W5:W31)</f>
        <v>1760</v>
      </c>
      <c r="X46" s="386">
        <f>SUM(X4:X31)</f>
        <v>160</v>
      </c>
    </row>
    <row r="47" spans="1:24" ht="24" customHeight="1">
      <c r="A47" s="137"/>
      <c r="B47" s="137"/>
      <c r="C47" s="137"/>
      <c r="D47" s="69" t="s">
        <v>39</v>
      </c>
      <c r="E47" s="857">
        <f>SUM(E46,H46)-(E14+H14)</f>
        <v>530</v>
      </c>
      <c r="F47" s="857"/>
      <c r="G47" s="857"/>
      <c r="H47" s="857">
        <f>SUM(G46,J46)</f>
        <v>44</v>
      </c>
      <c r="I47" s="857"/>
      <c r="J47" s="857"/>
      <c r="K47" s="853">
        <f>SUM(K46,N46)-(K14+N14)</f>
        <v>720</v>
      </c>
      <c r="L47" s="854"/>
      <c r="M47" s="855"/>
      <c r="N47" s="853">
        <f>SUM(M46,P46)</f>
        <v>67</v>
      </c>
      <c r="O47" s="854"/>
      <c r="P47" s="855"/>
      <c r="Q47" s="853">
        <f>SUM(Q46,T46)-(Q14+T14)</f>
        <v>510</v>
      </c>
      <c r="R47" s="854"/>
      <c r="S47" s="855"/>
      <c r="T47" s="853">
        <f>SUM(S46,V46)</f>
        <v>65</v>
      </c>
      <c r="U47" s="854"/>
      <c r="V47" s="855"/>
      <c r="W47" s="224">
        <f>W46+W45</f>
        <v>2195</v>
      </c>
      <c r="X47" s="397">
        <f>X46+X45</f>
        <v>184.5</v>
      </c>
    </row>
    <row r="48" spans="1:24">
      <c r="A48" s="137"/>
      <c r="B48" s="137"/>
      <c r="C48" s="137"/>
      <c r="D48" s="13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42">
        <f>SUM(X29,X30,X14,X7,X36:X44,X6)</f>
        <v>56.5</v>
      </c>
      <c r="X48" s="387" t="s">
        <v>7</v>
      </c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>
        <f>(100*W48)/X47</f>
        <v>30.62330623306233</v>
      </c>
      <c r="X49" s="1"/>
    </row>
  </sheetData>
  <sheetProtection selectLockedCells="1" selectUnlockedCells="1"/>
  <mergeCells count="38">
    <mergeCell ref="A2:A4"/>
    <mergeCell ref="B2:B4"/>
    <mergeCell ref="C2:C4"/>
    <mergeCell ref="D2:D4"/>
    <mergeCell ref="K2:P2"/>
    <mergeCell ref="X2:X4"/>
    <mergeCell ref="E3:G3"/>
    <mergeCell ref="H3:J3"/>
    <mergeCell ref="K3:M3"/>
    <mergeCell ref="N3:P3"/>
    <mergeCell ref="E2:J2"/>
    <mergeCell ref="W2:W4"/>
    <mergeCell ref="Q3:S3"/>
    <mergeCell ref="Q47:S47"/>
    <mergeCell ref="W33:W35"/>
    <mergeCell ref="W8:X8"/>
    <mergeCell ref="A5:A23"/>
    <mergeCell ref="A24:A31"/>
    <mergeCell ref="E34:G34"/>
    <mergeCell ref="H34:J34"/>
    <mergeCell ref="A33:A35"/>
    <mergeCell ref="K33:V34"/>
    <mergeCell ref="A1:X1"/>
    <mergeCell ref="K35:V43"/>
    <mergeCell ref="K44:V44"/>
    <mergeCell ref="E47:G47"/>
    <mergeCell ref="H47:J47"/>
    <mergeCell ref="K47:M47"/>
    <mergeCell ref="N47:P47"/>
    <mergeCell ref="T3:V3"/>
    <mergeCell ref="T47:V47"/>
    <mergeCell ref="Q2:V2"/>
    <mergeCell ref="B32:X32"/>
    <mergeCell ref="B33:B35"/>
    <mergeCell ref="C33:C35"/>
    <mergeCell ref="D33:D35"/>
    <mergeCell ref="E33:J33"/>
    <mergeCell ref="X33:X35"/>
  </mergeCells>
  <pageMargins left="0.25" right="0.25" top="0.75" bottom="0.75" header="0.3" footer="0.3"/>
  <pageSetup paperSize="9" scale="64" firstPageNumber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R39"/>
  <sheetViews>
    <sheetView zoomScale="90" zoomScaleNormal="90" workbookViewId="0">
      <selection activeCell="B24" sqref="B24"/>
    </sheetView>
  </sheetViews>
  <sheetFormatPr defaultColWidth="11.42578125" defaultRowHeight="12.75"/>
  <cols>
    <col min="1" max="1" width="5.7109375" style="3" customWidth="1"/>
    <col min="2" max="2" width="38.5703125" style="3" bestFit="1" customWidth="1"/>
    <col min="3" max="3" width="12.42578125" style="3" customWidth="1"/>
    <col min="4" max="4" width="9.7109375" style="3" bestFit="1" customWidth="1"/>
    <col min="5" max="5" width="5" style="3" customWidth="1"/>
    <col min="6" max="6" width="4.42578125" style="3" customWidth="1"/>
    <col min="7" max="7" width="5.140625" style="3" customWidth="1"/>
    <col min="8" max="8" width="5" style="3" customWidth="1"/>
    <col min="9" max="9" width="4.5703125" style="3" customWidth="1"/>
    <col min="10" max="10" width="5" style="3" customWidth="1"/>
    <col min="11" max="16" width="5.7109375" style="3" customWidth="1"/>
    <col min="17" max="18" width="6" style="3" customWidth="1"/>
    <col min="19" max="16384" width="11.42578125" style="3"/>
  </cols>
  <sheetData>
    <row r="1" spans="1:18" ht="16.5" thickBot="1">
      <c r="A1" s="995" t="s">
        <v>144</v>
      </c>
      <c r="B1" s="995"/>
      <c r="C1" s="995"/>
      <c r="D1" s="995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5"/>
      <c r="R1" s="995"/>
    </row>
    <row r="2" spans="1:18" ht="12.75" customHeight="1">
      <c r="A2" s="978"/>
      <c r="B2" s="981" t="s">
        <v>0</v>
      </c>
      <c r="C2" s="978" t="s">
        <v>1</v>
      </c>
      <c r="D2" s="982" t="s">
        <v>2</v>
      </c>
      <c r="E2" s="983" t="s">
        <v>3</v>
      </c>
      <c r="F2" s="984"/>
      <c r="G2" s="984"/>
      <c r="H2" s="984"/>
      <c r="I2" s="984"/>
      <c r="J2" s="985"/>
      <c r="K2" s="986" t="s">
        <v>4</v>
      </c>
      <c r="L2" s="987"/>
      <c r="M2" s="987"/>
      <c r="N2" s="987"/>
      <c r="O2" s="987"/>
      <c r="P2" s="988"/>
      <c r="Q2" s="999" t="s">
        <v>6</v>
      </c>
      <c r="R2" s="978" t="s">
        <v>7</v>
      </c>
    </row>
    <row r="3" spans="1:18">
      <c r="A3" s="978"/>
      <c r="B3" s="981"/>
      <c r="C3" s="978"/>
      <c r="D3" s="982"/>
      <c r="E3" s="1000" t="s">
        <v>8</v>
      </c>
      <c r="F3" s="989"/>
      <c r="G3" s="989"/>
      <c r="H3" s="989" t="s">
        <v>9</v>
      </c>
      <c r="I3" s="989"/>
      <c r="J3" s="1001"/>
      <c r="K3" s="994" t="s">
        <v>10</v>
      </c>
      <c r="L3" s="979"/>
      <c r="M3" s="979"/>
      <c r="N3" s="979" t="s">
        <v>11</v>
      </c>
      <c r="O3" s="979"/>
      <c r="P3" s="980"/>
      <c r="Q3" s="999"/>
      <c r="R3" s="978"/>
    </row>
    <row r="4" spans="1:18" ht="13.5" thickBot="1">
      <c r="A4" s="978"/>
      <c r="B4" s="981"/>
      <c r="C4" s="978"/>
      <c r="D4" s="982"/>
      <c r="E4" s="728" t="s">
        <v>14</v>
      </c>
      <c r="F4" s="729" t="s">
        <v>15</v>
      </c>
      <c r="G4" s="730" t="s">
        <v>7</v>
      </c>
      <c r="H4" s="729" t="s">
        <v>14</v>
      </c>
      <c r="I4" s="729" t="s">
        <v>15</v>
      </c>
      <c r="J4" s="731" t="s">
        <v>7</v>
      </c>
      <c r="K4" s="732" t="s">
        <v>14</v>
      </c>
      <c r="L4" s="733" t="s">
        <v>15</v>
      </c>
      <c r="M4" s="734" t="s">
        <v>7</v>
      </c>
      <c r="N4" s="735" t="s">
        <v>14</v>
      </c>
      <c r="O4" s="733" t="s">
        <v>15</v>
      </c>
      <c r="P4" s="736" t="s">
        <v>7</v>
      </c>
      <c r="Q4" s="999"/>
      <c r="R4" s="978"/>
    </row>
    <row r="5" spans="1:18">
      <c r="A5" s="990" t="s">
        <v>167</v>
      </c>
      <c r="B5" s="737" t="s">
        <v>98</v>
      </c>
      <c r="C5" s="738" t="s">
        <v>16</v>
      </c>
      <c r="D5" s="739" t="s">
        <v>127</v>
      </c>
      <c r="E5" s="561">
        <v>30</v>
      </c>
      <c r="F5" s="564" t="s">
        <v>123</v>
      </c>
      <c r="G5" s="618">
        <v>10</v>
      </c>
      <c r="H5" s="564">
        <v>30</v>
      </c>
      <c r="I5" s="564" t="s">
        <v>123</v>
      </c>
      <c r="J5" s="565">
        <v>10</v>
      </c>
      <c r="K5" s="740">
        <v>30</v>
      </c>
      <c r="L5" s="741" t="s">
        <v>123</v>
      </c>
      <c r="M5" s="742">
        <v>14</v>
      </c>
      <c r="N5" s="743">
        <v>30</v>
      </c>
      <c r="O5" s="741" t="s">
        <v>171</v>
      </c>
      <c r="P5" s="744">
        <v>26</v>
      </c>
      <c r="Q5" s="556">
        <f t="shared" ref="Q5:Q27" si="0">SUM(E5,H5,K5,N5)</f>
        <v>120</v>
      </c>
      <c r="R5" s="557">
        <f t="shared" ref="R5:R27" si="1">SUM(G5,J5,M5,P5)</f>
        <v>60</v>
      </c>
    </row>
    <row r="6" spans="1:18">
      <c r="A6" s="991"/>
      <c r="B6" s="678" t="s">
        <v>40</v>
      </c>
      <c r="C6" s="679" t="s">
        <v>19</v>
      </c>
      <c r="D6" s="616" t="s">
        <v>128</v>
      </c>
      <c r="E6" s="612"/>
      <c r="F6" s="619"/>
      <c r="G6" s="620"/>
      <c r="H6" s="619"/>
      <c r="I6" s="619"/>
      <c r="J6" s="581"/>
      <c r="K6" s="745">
        <v>15</v>
      </c>
      <c r="L6" s="746" t="s">
        <v>124</v>
      </c>
      <c r="M6" s="747">
        <v>3</v>
      </c>
      <c r="N6" s="748"/>
      <c r="O6" s="746"/>
      <c r="P6" s="749"/>
      <c r="Q6" s="556">
        <f t="shared" si="0"/>
        <v>15</v>
      </c>
      <c r="R6" s="601">
        <f t="shared" si="1"/>
        <v>3</v>
      </c>
    </row>
    <row r="7" spans="1:18">
      <c r="A7" s="991"/>
      <c r="B7" s="678" t="s">
        <v>41</v>
      </c>
      <c r="C7" s="679" t="s">
        <v>19</v>
      </c>
      <c r="D7" s="616" t="s">
        <v>101</v>
      </c>
      <c r="E7" s="612"/>
      <c r="F7" s="619"/>
      <c r="G7" s="620"/>
      <c r="H7" s="619"/>
      <c r="I7" s="619"/>
      <c r="J7" s="581"/>
      <c r="K7" s="745"/>
      <c r="L7" s="746"/>
      <c r="M7" s="747"/>
      <c r="N7" s="748">
        <v>4</v>
      </c>
      <c r="O7" s="746" t="s">
        <v>124</v>
      </c>
      <c r="P7" s="749">
        <v>4</v>
      </c>
      <c r="Q7" s="556">
        <f t="shared" si="0"/>
        <v>4</v>
      </c>
      <c r="R7" s="601">
        <f t="shared" si="1"/>
        <v>4</v>
      </c>
    </row>
    <row r="8" spans="1:18">
      <c r="A8" s="991"/>
      <c r="B8" s="678" t="s">
        <v>18</v>
      </c>
      <c r="C8" s="750" t="s">
        <v>19</v>
      </c>
      <c r="D8" s="751" t="s">
        <v>130</v>
      </c>
      <c r="E8" s="752">
        <v>30</v>
      </c>
      <c r="F8" s="619" t="s">
        <v>123</v>
      </c>
      <c r="G8" s="753">
        <v>5</v>
      </c>
      <c r="H8" s="621">
        <v>30</v>
      </c>
      <c r="I8" s="619" t="s">
        <v>123</v>
      </c>
      <c r="J8" s="633">
        <v>5</v>
      </c>
      <c r="K8" s="754"/>
      <c r="L8" s="755"/>
      <c r="M8" s="755"/>
      <c r="N8" s="755"/>
      <c r="O8" s="755"/>
      <c r="P8" s="756"/>
      <c r="Q8" s="556">
        <f t="shared" si="0"/>
        <v>60</v>
      </c>
      <c r="R8" s="601">
        <f t="shared" si="1"/>
        <v>10</v>
      </c>
    </row>
    <row r="9" spans="1:18">
      <c r="A9" s="991"/>
      <c r="B9" s="678" t="s">
        <v>137</v>
      </c>
      <c r="C9" s="750" t="s">
        <v>19</v>
      </c>
      <c r="D9" s="751" t="s">
        <v>130</v>
      </c>
      <c r="E9" s="752">
        <v>15</v>
      </c>
      <c r="F9" s="619" t="s">
        <v>123</v>
      </c>
      <c r="G9" s="753">
        <v>5</v>
      </c>
      <c r="H9" s="621">
        <v>15</v>
      </c>
      <c r="I9" s="619" t="s">
        <v>123</v>
      </c>
      <c r="J9" s="633">
        <v>5</v>
      </c>
      <c r="K9" s="754"/>
      <c r="L9" s="755"/>
      <c r="M9" s="755"/>
      <c r="N9" s="755"/>
      <c r="O9" s="755"/>
      <c r="P9" s="756"/>
      <c r="Q9" s="997" t="s">
        <v>174</v>
      </c>
      <c r="R9" s="998"/>
    </row>
    <row r="10" spans="1:18">
      <c r="A10" s="992"/>
      <c r="B10" s="558" t="s">
        <v>55</v>
      </c>
      <c r="C10" s="559" t="s">
        <v>16</v>
      </c>
      <c r="D10" s="616" t="s">
        <v>101</v>
      </c>
      <c r="E10" s="612">
        <v>30</v>
      </c>
      <c r="F10" s="619" t="s">
        <v>124</v>
      </c>
      <c r="G10" s="620">
        <v>1</v>
      </c>
      <c r="H10" s="619">
        <v>30</v>
      </c>
      <c r="I10" s="619" t="s">
        <v>124</v>
      </c>
      <c r="J10" s="581">
        <v>1</v>
      </c>
      <c r="K10" s="745">
        <v>30</v>
      </c>
      <c r="L10" s="746" t="s">
        <v>124</v>
      </c>
      <c r="M10" s="747">
        <v>1</v>
      </c>
      <c r="N10" s="748">
        <v>30</v>
      </c>
      <c r="O10" s="746" t="s">
        <v>124</v>
      </c>
      <c r="P10" s="749">
        <v>1</v>
      </c>
      <c r="Q10" s="556">
        <f t="shared" si="0"/>
        <v>120</v>
      </c>
      <c r="R10" s="757">
        <f t="shared" si="1"/>
        <v>4</v>
      </c>
    </row>
    <row r="11" spans="1:18">
      <c r="A11" s="992"/>
      <c r="B11" s="539" t="s">
        <v>56</v>
      </c>
      <c r="C11" s="559" t="s">
        <v>16</v>
      </c>
      <c r="D11" s="616" t="s">
        <v>21</v>
      </c>
      <c r="E11" s="612">
        <v>15</v>
      </c>
      <c r="F11" s="619" t="s">
        <v>124</v>
      </c>
      <c r="G11" s="620">
        <v>0.5</v>
      </c>
      <c r="H11" s="619">
        <v>15</v>
      </c>
      <c r="I11" s="619" t="s">
        <v>124</v>
      </c>
      <c r="J11" s="581">
        <v>0.5</v>
      </c>
      <c r="K11" s="745"/>
      <c r="L11" s="746"/>
      <c r="M11" s="747"/>
      <c r="N11" s="748"/>
      <c r="O11" s="746"/>
      <c r="P11" s="749"/>
      <c r="Q11" s="556">
        <f t="shared" si="0"/>
        <v>30</v>
      </c>
      <c r="R11" s="757">
        <f t="shared" si="1"/>
        <v>1</v>
      </c>
    </row>
    <row r="12" spans="1:18">
      <c r="A12" s="992"/>
      <c r="B12" s="539" t="s">
        <v>159</v>
      </c>
      <c r="C12" s="559" t="s">
        <v>16</v>
      </c>
      <c r="D12" s="616" t="s">
        <v>115</v>
      </c>
      <c r="E12" s="612">
        <v>30</v>
      </c>
      <c r="F12" s="619" t="s">
        <v>124</v>
      </c>
      <c r="G12" s="620">
        <v>1</v>
      </c>
      <c r="H12" s="619">
        <v>30</v>
      </c>
      <c r="I12" s="619" t="s">
        <v>124</v>
      </c>
      <c r="J12" s="581">
        <v>1</v>
      </c>
      <c r="K12" s="745"/>
      <c r="L12" s="746"/>
      <c r="M12" s="747"/>
      <c r="N12" s="748"/>
      <c r="O12" s="746"/>
      <c r="P12" s="749"/>
      <c r="Q12" s="556">
        <f t="shared" si="0"/>
        <v>60</v>
      </c>
      <c r="R12" s="757">
        <f t="shared" si="1"/>
        <v>2</v>
      </c>
    </row>
    <row r="13" spans="1:18">
      <c r="A13" s="992"/>
      <c r="B13" s="539" t="s">
        <v>59</v>
      </c>
      <c r="C13" s="559" t="s">
        <v>16</v>
      </c>
      <c r="D13" s="616" t="s">
        <v>128</v>
      </c>
      <c r="E13" s="612">
        <v>30</v>
      </c>
      <c r="F13" s="619" t="s">
        <v>125</v>
      </c>
      <c r="G13" s="620">
        <v>1</v>
      </c>
      <c r="H13" s="619">
        <v>30</v>
      </c>
      <c r="I13" s="619" t="s">
        <v>102</v>
      </c>
      <c r="J13" s="581">
        <v>2</v>
      </c>
      <c r="K13" s="745"/>
      <c r="L13" s="746"/>
      <c r="M13" s="747"/>
      <c r="N13" s="748"/>
      <c r="O13" s="746"/>
      <c r="P13" s="749"/>
      <c r="Q13" s="556">
        <f t="shared" si="0"/>
        <v>60</v>
      </c>
      <c r="R13" s="757">
        <f t="shared" si="1"/>
        <v>3</v>
      </c>
    </row>
    <row r="14" spans="1:18">
      <c r="A14" s="992"/>
      <c r="B14" s="539" t="s">
        <v>57</v>
      </c>
      <c r="C14" s="559" t="s">
        <v>16</v>
      </c>
      <c r="D14" s="751" t="s">
        <v>130</v>
      </c>
      <c r="E14" s="752">
        <v>60</v>
      </c>
      <c r="F14" s="621" t="s">
        <v>124</v>
      </c>
      <c r="G14" s="753">
        <v>2</v>
      </c>
      <c r="H14" s="621">
        <v>60</v>
      </c>
      <c r="I14" s="621" t="s">
        <v>124</v>
      </c>
      <c r="J14" s="633">
        <v>2</v>
      </c>
      <c r="K14" s="754"/>
      <c r="L14" s="755"/>
      <c r="M14" s="755"/>
      <c r="N14" s="755"/>
      <c r="O14" s="755"/>
      <c r="P14" s="756"/>
      <c r="Q14" s="556">
        <f t="shared" si="0"/>
        <v>120</v>
      </c>
      <c r="R14" s="757">
        <f t="shared" si="1"/>
        <v>4</v>
      </c>
    </row>
    <row r="15" spans="1:18" s="404" customFormat="1">
      <c r="A15" s="992"/>
      <c r="B15" s="539" t="s">
        <v>183</v>
      </c>
      <c r="C15" s="559" t="s">
        <v>16</v>
      </c>
      <c r="D15" s="751" t="s">
        <v>130</v>
      </c>
      <c r="E15" s="752">
        <v>15</v>
      </c>
      <c r="F15" s="621" t="s">
        <v>124</v>
      </c>
      <c r="G15" s="753">
        <v>0.5</v>
      </c>
      <c r="H15" s="621">
        <v>15</v>
      </c>
      <c r="I15" s="621" t="s">
        <v>124</v>
      </c>
      <c r="J15" s="633">
        <v>0.5</v>
      </c>
      <c r="K15" s="754"/>
      <c r="L15" s="755"/>
      <c r="M15" s="755"/>
      <c r="N15" s="755"/>
      <c r="O15" s="755"/>
      <c r="P15" s="756"/>
      <c r="Q15" s="556">
        <f t="shared" si="0"/>
        <v>30</v>
      </c>
      <c r="R15" s="757">
        <f t="shared" si="1"/>
        <v>1</v>
      </c>
    </row>
    <row r="16" spans="1:18">
      <c r="A16" s="992"/>
      <c r="B16" s="539" t="s">
        <v>23</v>
      </c>
      <c r="C16" s="559" t="s">
        <v>19</v>
      </c>
      <c r="D16" s="616" t="s">
        <v>21</v>
      </c>
      <c r="E16" s="612">
        <v>45</v>
      </c>
      <c r="F16" s="621" t="s">
        <v>124</v>
      </c>
      <c r="G16" s="620">
        <v>3</v>
      </c>
      <c r="H16" s="619">
        <v>45</v>
      </c>
      <c r="I16" s="621" t="s">
        <v>124</v>
      </c>
      <c r="J16" s="581">
        <v>3</v>
      </c>
      <c r="K16" s="745">
        <v>45</v>
      </c>
      <c r="L16" s="748" t="s">
        <v>124</v>
      </c>
      <c r="M16" s="747">
        <v>3</v>
      </c>
      <c r="N16" s="748">
        <v>45</v>
      </c>
      <c r="O16" s="748" t="s">
        <v>124</v>
      </c>
      <c r="P16" s="749">
        <v>3</v>
      </c>
      <c r="Q16" s="556">
        <f t="shared" si="0"/>
        <v>180</v>
      </c>
      <c r="R16" s="601">
        <f t="shared" si="1"/>
        <v>12</v>
      </c>
    </row>
    <row r="17" spans="1:18">
      <c r="A17" s="992"/>
      <c r="B17" s="539" t="s">
        <v>64</v>
      </c>
      <c r="C17" s="738" t="s">
        <v>16</v>
      </c>
      <c r="D17" s="616" t="s">
        <v>128</v>
      </c>
      <c r="E17" s="752">
        <v>30</v>
      </c>
      <c r="F17" s="621" t="s">
        <v>124</v>
      </c>
      <c r="G17" s="753">
        <v>1</v>
      </c>
      <c r="H17" s="621">
        <v>30</v>
      </c>
      <c r="I17" s="621" t="s">
        <v>102</v>
      </c>
      <c r="J17" s="633">
        <v>2</v>
      </c>
      <c r="K17" s="754"/>
      <c r="L17" s="755"/>
      <c r="M17" s="755"/>
      <c r="N17" s="755"/>
      <c r="O17" s="755"/>
      <c r="P17" s="756"/>
      <c r="Q17" s="556">
        <f t="shared" si="0"/>
        <v>60</v>
      </c>
      <c r="R17" s="557">
        <f t="shared" si="1"/>
        <v>3</v>
      </c>
    </row>
    <row r="18" spans="1:18">
      <c r="A18" s="993"/>
      <c r="B18" s="539" t="s">
        <v>24</v>
      </c>
      <c r="C18" s="738" t="s">
        <v>16</v>
      </c>
      <c r="D18" s="751" t="s">
        <v>130</v>
      </c>
      <c r="E18" s="752">
        <v>30</v>
      </c>
      <c r="F18" s="621" t="s">
        <v>102</v>
      </c>
      <c r="G18" s="753">
        <v>2</v>
      </c>
      <c r="H18" s="621"/>
      <c r="I18" s="621"/>
      <c r="J18" s="633"/>
      <c r="K18" s="745"/>
      <c r="L18" s="748"/>
      <c r="M18" s="747"/>
      <c r="N18" s="748"/>
      <c r="O18" s="748"/>
      <c r="P18" s="749"/>
      <c r="Q18" s="556">
        <f t="shared" si="0"/>
        <v>30</v>
      </c>
      <c r="R18" s="557">
        <f t="shared" si="1"/>
        <v>2</v>
      </c>
    </row>
    <row r="19" spans="1:18" ht="12.75" customHeight="1">
      <c r="A19" s="990" t="s">
        <v>168</v>
      </c>
      <c r="B19" s="539" t="s">
        <v>180</v>
      </c>
      <c r="C19" s="738" t="s">
        <v>16</v>
      </c>
      <c r="D19" s="751" t="s">
        <v>130</v>
      </c>
      <c r="E19" s="752"/>
      <c r="F19" s="621"/>
      <c r="G19" s="753"/>
      <c r="H19" s="621">
        <v>30</v>
      </c>
      <c r="I19" s="621" t="s">
        <v>125</v>
      </c>
      <c r="J19" s="633">
        <v>2</v>
      </c>
      <c r="K19" s="745"/>
      <c r="L19" s="748"/>
      <c r="M19" s="747"/>
      <c r="N19" s="748"/>
      <c r="O19" s="748"/>
      <c r="P19" s="749"/>
      <c r="Q19" s="556">
        <f t="shared" si="0"/>
        <v>30</v>
      </c>
      <c r="R19" s="557">
        <f t="shared" si="1"/>
        <v>2</v>
      </c>
    </row>
    <row r="20" spans="1:18" s="404" customFormat="1">
      <c r="A20" s="992"/>
      <c r="B20" s="539" t="s">
        <v>181</v>
      </c>
      <c r="C20" s="738" t="s">
        <v>16</v>
      </c>
      <c r="D20" s="751" t="s">
        <v>130</v>
      </c>
      <c r="E20" s="612">
        <v>30</v>
      </c>
      <c r="F20" s="621" t="s">
        <v>125</v>
      </c>
      <c r="G20" s="620">
        <v>2</v>
      </c>
      <c r="H20" s="619"/>
      <c r="I20" s="621"/>
      <c r="J20" s="581"/>
      <c r="K20" s="745"/>
      <c r="L20" s="748"/>
      <c r="M20" s="747"/>
      <c r="N20" s="748"/>
      <c r="O20" s="748"/>
      <c r="P20" s="749"/>
      <c r="Q20" s="556">
        <f t="shared" si="0"/>
        <v>30</v>
      </c>
      <c r="R20" s="557">
        <f t="shared" si="1"/>
        <v>2</v>
      </c>
    </row>
    <row r="21" spans="1:18">
      <c r="A21" s="992"/>
      <c r="B21" s="630" t="s">
        <v>94</v>
      </c>
      <c r="C21" s="559" t="s">
        <v>16</v>
      </c>
      <c r="D21" s="751" t="s">
        <v>130</v>
      </c>
      <c r="E21" s="612"/>
      <c r="F21" s="619"/>
      <c r="G21" s="620"/>
      <c r="H21" s="619">
        <v>30</v>
      </c>
      <c r="I21" s="619" t="s">
        <v>102</v>
      </c>
      <c r="J21" s="581">
        <v>2</v>
      </c>
      <c r="K21" s="745"/>
      <c r="L21" s="748"/>
      <c r="M21" s="747"/>
      <c r="N21" s="748"/>
      <c r="O21" s="748"/>
      <c r="P21" s="749"/>
      <c r="Q21" s="556">
        <f t="shared" si="0"/>
        <v>30</v>
      </c>
      <c r="R21" s="557">
        <f t="shared" si="1"/>
        <v>2</v>
      </c>
    </row>
    <row r="22" spans="1:18">
      <c r="A22" s="992"/>
      <c r="B22" s="539" t="s">
        <v>106</v>
      </c>
      <c r="C22" s="738" t="s">
        <v>16</v>
      </c>
      <c r="D22" s="751" t="s">
        <v>130</v>
      </c>
      <c r="E22" s="612">
        <v>30</v>
      </c>
      <c r="F22" s="621" t="s">
        <v>102</v>
      </c>
      <c r="G22" s="620">
        <v>2</v>
      </c>
      <c r="H22" s="619"/>
      <c r="I22" s="619"/>
      <c r="J22" s="581"/>
      <c r="K22" s="745"/>
      <c r="L22" s="748"/>
      <c r="M22" s="747"/>
      <c r="N22" s="748"/>
      <c r="O22" s="748"/>
      <c r="P22" s="749"/>
      <c r="Q22" s="556">
        <f t="shared" si="0"/>
        <v>30</v>
      </c>
      <c r="R22" s="557">
        <f t="shared" si="1"/>
        <v>2</v>
      </c>
    </row>
    <row r="23" spans="1:18">
      <c r="A23" s="992"/>
      <c r="B23" s="539" t="s">
        <v>42</v>
      </c>
      <c r="C23" s="738" t="s">
        <v>16</v>
      </c>
      <c r="D23" s="751" t="s">
        <v>130</v>
      </c>
      <c r="E23" s="612">
        <v>30</v>
      </c>
      <c r="F23" s="619" t="s">
        <v>124</v>
      </c>
      <c r="G23" s="620">
        <v>1</v>
      </c>
      <c r="H23" s="619">
        <v>30</v>
      </c>
      <c r="I23" s="619" t="s">
        <v>102</v>
      </c>
      <c r="J23" s="581">
        <v>2</v>
      </c>
      <c r="K23" s="745"/>
      <c r="L23" s="748"/>
      <c r="M23" s="747"/>
      <c r="N23" s="748"/>
      <c r="O23" s="748"/>
      <c r="P23" s="749"/>
      <c r="Q23" s="556">
        <f t="shared" si="0"/>
        <v>60</v>
      </c>
      <c r="R23" s="557">
        <f t="shared" si="1"/>
        <v>3</v>
      </c>
    </row>
    <row r="24" spans="1:18">
      <c r="A24" s="992"/>
      <c r="B24" s="539" t="s">
        <v>43</v>
      </c>
      <c r="C24" s="738" t="s">
        <v>16</v>
      </c>
      <c r="D24" s="751" t="s">
        <v>130</v>
      </c>
      <c r="E24" s="612">
        <v>30</v>
      </c>
      <c r="F24" s="621" t="s">
        <v>124</v>
      </c>
      <c r="G24" s="620">
        <v>1</v>
      </c>
      <c r="H24" s="619">
        <v>30</v>
      </c>
      <c r="I24" s="619" t="s">
        <v>102</v>
      </c>
      <c r="J24" s="581">
        <v>2</v>
      </c>
      <c r="K24" s="745"/>
      <c r="L24" s="748"/>
      <c r="M24" s="747"/>
      <c r="N24" s="748"/>
      <c r="O24" s="748"/>
      <c r="P24" s="749"/>
      <c r="Q24" s="556">
        <f t="shared" si="0"/>
        <v>60</v>
      </c>
      <c r="R24" s="557">
        <f t="shared" si="1"/>
        <v>3</v>
      </c>
    </row>
    <row r="25" spans="1:18">
      <c r="A25" s="992"/>
      <c r="B25" s="539" t="s">
        <v>184</v>
      </c>
      <c r="C25" s="738" t="s">
        <v>16</v>
      </c>
      <c r="D25" s="751" t="s">
        <v>130</v>
      </c>
      <c r="E25" s="612"/>
      <c r="F25" s="621"/>
      <c r="G25" s="620"/>
      <c r="H25" s="619">
        <v>15</v>
      </c>
      <c r="I25" s="619" t="s">
        <v>124</v>
      </c>
      <c r="J25" s="581">
        <v>0.5</v>
      </c>
      <c r="K25" s="745"/>
      <c r="L25" s="748"/>
      <c r="M25" s="747"/>
      <c r="N25" s="748"/>
      <c r="O25" s="748"/>
      <c r="P25" s="749"/>
      <c r="Q25" s="556">
        <f t="shared" si="0"/>
        <v>15</v>
      </c>
      <c r="R25" s="557">
        <f t="shared" si="1"/>
        <v>0.5</v>
      </c>
    </row>
    <row r="26" spans="1:18">
      <c r="A26" s="992"/>
      <c r="B26" s="539" t="s">
        <v>35</v>
      </c>
      <c r="C26" s="559" t="s">
        <v>19</v>
      </c>
      <c r="D26" s="616" t="s">
        <v>128</v>
      </c>
      <c r="E26" s="612">
        <v>30</v>
      </c>
      <c r="F26" s="621" t="s">
        <v>124</v>
      </c>
      <c r="G26" s="620">
        <v>1</v>
      </c>
      <c r="H26" s="619"/>
      <c r="I26" s="619"/>
      <c r="J26" s="581"/>
      <c r="K26" s="745"/>
      <c r="L26" s="748"/>
      <c r="M26" s="747"/>
      <c r="N26" s="748"/>
      <c r="O26" s="748"/>
      <c r="P26" s="749"/>
      <c r="Q26" s="556">
        <f t="shared" si="0"/>
        <v>30</v>
      </c>
      <c r="R26" s="557">
        <f t="shared" si="1"/>
        <v>1</v>
      </c>
    </row>
    <row r="27" spans="1:18" ht="13.5" thickBot="1">
      <c r="A27" s="992"/>
      <c r="B27" s="630" t="s">
        <v>45</v>
      </c>
      <c r="C27" s="559" t="s">
        <v>19</v>
      </c>
      <c r="D27" s="616" t="s">
        <v>128</v>
      </c>
      <c r="E27" s="637">
        <v>30</v>
      </c>
      <c r="F27" s="758" t="s">
        <v>125</v>
      </c>
      <c r="G27" s="639">
        <v>2</v>
      </c>
      <c r="H27" s="640">
        <v>30</v>
      </c>
      <c r="I27" s="758" t="s">
        <v>102</v>
      </c>
      <c r="J27" s="641">
        <v>3</v>
      </c>
      <c r="K27" s="759"/>
      <c r="L27" s="760"/>
      <c r="M27" s="761"/>
      <c r="N27" s="760"/>
      <c r="O27" s="760"/>
      <c r="P27" s="762"/>
      <c r="Q27" s="651">
        <f t="shared" si="0"/>
        <v>60</v>
      </c>
      <c r="R27" s="763">
        <f t="shared" si="1"/>
        <v>5</v>
      </c>
    </row>
    <row r="28" spans="1:18" s="404" customFormat="1">
      <c r="A28" s="993"/>
      <c r="B28" s="764" t="s">
        <v>46</v>
      </c>
      <c r="C28" s="765"/>
      <c r="D28" s="765"/>
      <c r="E28" s="656"/>
      <c r="F28" s="766"/>
      <c r="G28" s="657"/>
      <c r="H28" s="656"/>
      <c r="I28" s="766"/>
      <c r="J28" s="657"/>
      <c r="K28" s="767"/>
      <c r="L28" s="767"/>
      <c r="M28" s="768"/>
      <c r="N28" s="767"/>
      <c r="O28" s="767"/>
      <c r="P28" s="768"/>
      <c r="Q28" s="663"/>
      <c r="R28" s="769">
        <v>2</v>
      </c>
    </row>
    <row r="29" spans="1:18" ht="27" customHeight="1">
      <c r="A29" s="770"/>
      <c r="B29" s="1003" t="s">
        <v>46</v>
      </c>
      <c r="C29" s="1003"/>
      <c r="D29" s="1003"/>
      <c r="E29" s="1003"/>
      <c r="F29" s="1003"/>
      <c r="G29" s="1003"/>
      <c r="H29" s="1003"/>
      <c r="I29" s="1003"/>
      <c r="J29" s="1003"/>
      <c r="K29" s="1003"/>
      <c r="L29" s="1003"/>
      <c r="M29" s="1003"/>
      <c r="N29" s="1003"/>
      <c r="O29" s="1003"/>
      <c r="P29" s="1003"/>
      <c r="Q29" s="1003"/>
      <c r="R29" s="1003"/>
    </row>
    <row r="30" spans="1:18">
      <c r="A30" s="978"/>
      <c r="B30" s="1012" t="s">
        <v>107</v>
      </c>
      <c r="C30" s="1004" t="s">
        <v>1</v>
      </c>
      <c r="D30" s="1004" t="s">
        <v>2</v>
      </c>
      <c r="E30" s="1005" t="s">
        <v>118</v>
      </c>
      <c r="F30" s="1005"/>
      <c r="G30" s="1005"/>
      <c r="H30" s="1005"/>
      <c r="I30" s="1005"/>
      <c r="J30" s="1005"/>
      <c r="K30" s="1006" t="s">
        <v>121</v>
      </c>
      <c r="L30" s="1007"/>
      <c r="M30" s="1007"/>
      <c r="N30" s="1007"/>
      <c r="O30" s="1007"/>
      <c r="P30" s="1008"/>
      <c r="Q30" s="1004" t="s">
        <v>6</v>
      </c>
      <c r="R30" s="1004" t="s">
        <v>7</v>
      </c>
    </row>
    <row r="31" spans="1:18">
      <c r="A31" s="978"/>
      <c r="B31" s="981"/>
      <c r="C31" s="978"/>
      <c r="D31" s="978"/>
      <c r="E31" s="989" t="s">
        <v>8</v>
      </c>
      <c r="F31" s="989"/>
      <c r="G31" s="989"/>
      <c r="H31" s="989" t="s">
        <v>9</v>
      </c>
      <c r="I31" s="989"/>
      <c r="J31" s="989"/>
      <c r="K31" s="1009"/>
      <c r="L31" s="1010"/>
      <c r="M31" s="1010"/>
      <c r="N31" s="1010"/>
      <c r="O31" s="1010"/>
      <c r="P31" s="1011"/>
      <c r="Q31" s="978"/>
      <c r="R31" s="978"/>
    </row>
    <row r="32" spans="1:18" ht="18" customHeight="1">
      <c r="A32" s="978"/>
      <c r="B32" s="981"/>
      <c r="C32" s="978"/>
      <c r="D32" s="978"/>
      <c r="E32" s="771" t="s">
        <v>14</v>
      </c>
      <c r="F32" s="771" t="s">
        <v>15</v>
      </c>
      <c r="G32" s="772" t="s">
        <v>7</v>
      </c>
      <c r="H32" s="771" t="s">
        <v>14</v>
      </c>
      <c r="I32" s="771" t="s">
        <v>15</v>
      </c>
      <c r="J32" s="772" t="s">
        <v>7</v>
      </c>
      <c r="K32" s="1013" t="s">
        <v>192</v>
      </c>
      <c r="L32" s="1014"/>
      <c r="M32" s="1014"/>
      <c r="N32" s="1014"/>
      <c r="O32" s="1014"/>
      <c r="P32" s="1015"/>
      <c r="Q32" s="978"/>
      <c r="R32" s="978"/>
    </row>
    <row r="33" spans="1:18" ht="18" customHeight="1">
      <c r="A33" s="977"/>
      <c r="B33" s="539" t="s">
        <v>119</v>
      </c>
      <c r="C33" s="559" t="s">
        <v>36</v>
      </c>
      <c r="D33" s="738" t="s">
        <v>17</v>
      </c>
      <c r="E33" s="619">
        <v>30</v>
      </c>
      <c r="F33" s="619" t="s">
        <v>102</v>
      </c>
      <c r="G33" s="620">
        <v>2</v>
      </c>
      <c r="H33" s="619"/>
      <c r="I33" s="619"/>
      <c r="J33" s="620"/>
      <c r="K33" s="1016"/>
      <c r="L33" s="1016"/>
      <c r="M33" s="1016"/>
      <c r="N33" s="1016"/>
      <c r="O33" s="1016"/>
      <c r="P33" s="1017"/>
      <c r="Q33" s="557">
        <f>SUM(E33,H33)</f>
        <v>30</v>
      </c>
      <c r="R33" s="557">
        <f>SUM(G33,J33)</f>
        <v>2</v>
      </c>
    </row>
    <row r="34" spans="1:18" ht="18" customHeight="1">
      <c r="A34" s="977"/>
      <c r="B34" s="539" t="s">
        <v>120</v>
      </c>
      <c r="C34" s="559" t="s">
        <v>36</v>
      </c>
      <c r="D34" s="773" t="s">
        <v>21</v>
      </c>
      <c r="E34" s="624">
        <v>30</v>
      </c>
      <c r="F34" s="624" t="s">
        <v>124</v>
      </c>
      <c r="G34" s="774">
        <v>1</v>
      </c>
      <c r="H34" s="624">
        <v>30</v>
      </c>
      <c r="I34" s="624" t="s">
        <v>124</v>
      </c>
      <c r="J34" s="774">
        <v>1</v>
      </c>
      <c r="K34" s="1016"/>
      <c r="L34" s="1016"/>
      <c r="M34" s="1016"/>
      <c r="N34" s="1016"/>
      <c r="O34" s="1016"/>
      <c r="P34" s="1017"/>
      <c r="Q34" s="557">
        <f>SUM(E34,H34)</f>
        <v>60</v>
      </c>
      <c r="R34" s="557">
        <f>SUM(G34,J34)</f>
        <v>2</v>
      </c>
    </row>
    <row r="35" spans="1:18" ht="18" customHeight="1" thickBot="1">
      <c r="A35" s="775"/>
      <c r="B35" s="775"/>
      <c r="C35" s="775"/>
      <c r="D35" s="776" t="s">
        <v>136</v>
      </c>
      <c r="E35" s="777">
        <f>SUM(E33:E34)</f>
        <v>60</v>
      </c>
      <c r="F35" s="777"/>
      <c r="G35" s="777">
        <f>SUM(G33:G34)</f>
        <v>3</v>
      </c>
      <c r="H35" s="777">
        <f>SUM(H33:H34)</f>
        <v>30</v>
      </c>
      <c r="I35" s="777"/>
      <c r="J35" s="777">
        <f>SUM(J33,J34)</f>
        <v>1</v>
      </c>
      <c r="K35" s="1018"/>
      <c r="L35" s="1018"/>
      <c r="M35" s="1018"/>
      <c r="N35" s="1018"/>
      <c r="O35" s="1018"/>
      <c r="P35" s="1019"/>
      <c r="Q35" s="778">
        <f>SUM(E33,E34,H33,H34)</f>
        <v>90</v>
      </c>
      <c r="R35" s="779">
        <f>SUM(G33:G34,J33:J34)</f>
        <v>4</v>
      </c>
    </row>
    <row r="36" spans="1:18" ht="18.75" customHeight="1">
      <c r="A36" s="695"/>
      <c r="B36" s="680"/>
      <c r="C36" s="775"/>
      <c r="D36" s="780" t="s">
        <v>38</v>
      </c>
      <c r="E36" s="564">
        <f>SUM(E5:E27)</f>
        <v>540</v>
      </c>
      <c r="F36" s="564"/>
      <c r="G36" s="618">
        <f>SUM(G5:G27)</f>
        <v>41</v>
      </c>
      <c r="H36" s="564">
        <f>SUM(H5:H27)</f>
        <v>495</v>
      </c>
      <c r="I36" s="564"/>
      <c r="J36" s="618">
        <f>SUM(J5:J27)</f>
        <v>43.5</v>
      </c>
      <c r="K36" s="743">
        <f>SUM(K5:K34)</f>
        <v>120</v>
      </c>
      <c r="L36" s="743"/>
      <c r="M36" s="742">
        <f>SUM(M5:M34)</f>
        <v>21</v>
      </c>
      <c r="N36" s="743">
        <f>SUM(N5:N34)</f>
        <v>109</v>
      </c>
      <c r="O36" s="743"/>
      <c r="P36" s="742">
        <f>SUM(P5:P34)</f>
        <v>34</v>
      </c>
      <c r="Q36" s="781">
        <f>SUM(Q5:Q27)</f>
        <v>1234</v>
      </c>
      <c r="R36" s="782">
        <f>SUM(R5:R28)</f>
        <v>131.5</v>
      </c>
    </row>
    <row r="37" spans="1:18" ht="18.75" customHeight="1">
      <c r="A37" s="695"/>
      <c r="B37" s="695"/>
      <c r="C37" s="695"/>
      <c r="D37" s="663" t="s">
        <v>39</v>
      </c>
      <c r="E37" s="1002">
        <f>SUM(E36,H36)-(E16+H16)</f>
        <v>945</v>
      </c>
      <c r="F37" s="981"/>
      <c r="G37" s="981"/>
      <c r="H37" s="981">
        <f>SUM(G36,J36)</f>
        <v>84.5</v>
      </c>
      <c r="I37" s="981"/>
      <c r="J37" s="981"/>
      <c r="K37" s="981">
        <f>SUM(K36,N36)-(K16+N16)</f>
        <v>139</v>
      </c>
      <c r="L37" s="981"/>
      <c r="M37" s="981"/>
      <c r="N37" s="981">
        <f>SUM(M36,P36)</f>
        <v>55</v>
      </c>
      <c r="O37" s="981"/>
      <c r="P37" s="981"/>
      <c r="Q37" s="699">
        <f>Q36+Q35</f>
        <v>1324</v>
      </c>
      <c r="R37" s="700">
        <f>R36+R35</f>
        <v>135.5</v>
      </c>
    </row>
    <row r="38" spans="1:18">
      <c r="A38" s="695"/>
      <c r="B38" s="695"/>
      <c r="C38" s="695"/>
      <c r="D38" s="695"/>
      <c r="E38" s="783"/>
      <c r="F38" s="783"/>
      <c r="G38" s="783"/>
      <c r="H38" s="783"/>
      <c r="I38" s="783"/>
      <c r="J38" s="783"/>
      <c r="K38" s="783"/>
      <c r="L38" s="783"/>
      <c r="M38" s="783"/>
      <c r="N38" s="783"/>
      <c r="O38" s="783"/>
      <c r="P38" s="783"/>
      <c r="Q38" s="702">
        <f>SUM(R6,R7,R8,R26,R16,R27,R33,R34,R28)</f>
        <v>41</v>
      </c>
      <c r="R38" s="703" t="s">
        <v>7</v>
      </c>
    </row>
    <row r="39" spans="1:18">
      <c r="A39" s="524"/>
      <c r="B39" s="524"/>
      <c r="C39" s="524"/>
      <c r="D39" s="524"/>
      <c r="E39" s="524"/>
      <c r="F39" s="524"/>
      <c r="G39" s="524"/>
      <c r="H39" s="524"/>
      <c r="I39" s="524"/>
      <c r="J39" s="524"/>
      <c r="K39" s="524"/>
      <c r="L39" s="524"/>
      <c r="M39" s="524"/>
      <c r="N39" s="524"/>
      <c r="O39" s="524"/>
      <c r="P39" s="524"/>
      <c r="Q39" s="524">
        <f>(100*Q38)/R37</f>
        <v>30.258302583025831</v>
      </c>
      <c r="R39" s="524"/>
    </row>
  </sheetData>
  <sheetProtection selectLockedCells="1" selectUnlockedCells="1"/>
  <mergeCells count="33">
    <mergeCell ref="E37:G37"/>
    <mergeCell ref="H37:J37"/>
    <mergeCell ref="K37:M37"/>
    <mergeCell ref="N37:P37"/>
    <mergeCell ref="B29:R29"/>
    <mergeCell ref="D30:D32"/>
    <mergeCell ref="E30:J30"/>
    <mergeCell ref="K30:P31"/>
    <mergeCell ref="Q30:Q32"/>
    <mergeCell ref="B30:B32"/>
    <mergeCell ref="C30:C32"/>
    <mergeCell ref="R30:R32"/>
    <mergeCell ref="K32:P35"/>
    <mergeCell ref="A1:R1"/>
    <mergeCell ref="H31:J31"/>
    <mergeCell ref="Q9:R9"/>
    <mergeCell ref="Q2:Q4"/>
    <mergeCell ref="R2:R4"/>
    <mergeCell ref="E3:G3"/>
    <mergeCell ref="H3:J3"/>
    <mergeCell ref="A19:A28"/>
    <mergeCell ref="A33:A34"/>
    <mergeCell ref="A30:A32"/>
    <mergeCell ref="N3:P3"/>
    <mergeCell ref="A2:A4"/>
    <mergeCell ref="B2:B4"/>
    <mergeCell ref="C2:C4"/>
    <mergeCell ref="D2:D4"/>
    <mergeCell ref="E2:J2"/>
    <mergeCell ref="K2:P2"/>
    <mergeCell ref="E31:G31"/>
    <mergeCell ref="A5:A18"/>
    <mergeCell ref="K3:M3"/>
  </mergeCells>
  <pageMargins left="0.25" right="0.25" top="0.75" bottom="0.75" header="0.3" footer="0.3"/>
  <pageSetup paperSize="9" scale="92" firstPageNumber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X48"/>
  <sheetViews>
    <sheetView topLeftCell="B1" zoomScale="80" zoomScaleNormal="80" workbookViewId="0">
      <selection activeCell="B17" sqref="B17"/>
    </sheetView>
  </sheetViews>
  <sheetFormatPr defaultColWidth="11.42578125" defaultRowHeight="15"/>
  <cols>
    <col min="1" max="1" width="6.28515625" style="5" customWidth="1"/>
    <col min="2" max="2" width="44.42578125" style="5" bestFit="1" customWidth="1"/>
    <col min="3" max="3" width="12.7109375" style="5" bestFit="1" customWidth="1"/>
    <col min="4" max="4" width="10.5703125" style="5" bestFit="1" customWidth="1"/>
    <col min="5" max="5" width="5.42578125" style="5" customWidth="1"/>
    <col min="6" max="6" width="4.140625" style="5" customWidth="1"/>
    <col min="7" max="7" width="6" style="5" customWidth="1"/>
    <col min="8" max="8" width="5.42578125" style="5" customWidth="1"/>
    <col min="9" max="9" width="4.140625" style="5" customWidth="1"/>
    <col min="10" max="10" width="6" style="5" customWidth="1"/>
    <col min="11" max="11" width="5.42578125" style="5" customWidth="1"/>
    <col min="12" max="12" width="4.140625" style="5" customWidth="1"/>
    <col min="13" max="13" width="6" style="5" customWidth="1"/>
    <col min="14" max="14" width="5.42578125" style="5" customWidth="1"/>
    <col min="15" max="15" width="4.140625" style="5" customWidth="1"/>
    <col min="16" max="16" width="6" style="5" customWidth="1"/>
    <col min="17" max="17" width="5.42578125" style="5" customWidth="1"/>
    <col min="18" max="18" width="4.140625" style="5" customWidth="1"/>
    <col min="19" max="19" width="6" style="5" customWidth="1"/>
    <col min="20" max="20" width="5.42578125" style="5" customWidth="1"/>
    <col min="21" max="21" width="4.140625" style="5" customWidth="1"/>
    <col min="22" max="22" width="6" style="5" customWidth="1"/>
    <col min="23" max="24" width="6.7109375" style="5" customWidth="1"/>
    <col min="25" max="16384" width="11.42578125" style="5"/>
  </cols>
  <sheetData>
    <row r="1" spans="1:24" ht="15.75" thickBot="1">
      <c r="A1" s="944" t="s">
        <v>164</v>
      </c>
      <c r="B1" s="944"/>
      <c r="C1" s="944"/>
      <c r="D1" s="944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  <c r="R1" s="945"/>
      <c r="S1" s="945"/>
      <c r="T1" s="945"/>
      <c r="U1" s="945"/>
      <c r="V1" s="945"/>
      <c r="W1" s="944"/>
      <c r="X1" s="944"/>
    </row>
    <row r="2" spans="1:24" ht="14.25" customHeight="1">
      <c r="A2" s="856"/>
      <c r="B2" s="857" t="s">
        <v>0</v>
      </c>
      <c r="C2" s="856" t="s">
        <v>1</v>
      </c>
      <c r="D2" s="858" t="s">
        <v>2</v>
      </c>
      <c r="E2" s="817" t="s">
        <v>3</v>
      </c>
      <c r="F2" s="818"/>
      <c r="G2" s="818"/>
      <c r="H2" s="818"/>
      <c r="I2" s="818"/>
      <c r="J2" s="819"/>
      <c r="K2" s="946" t="s">
        <v>4</v>
      </c>
      <c r="L2" s="914"/>
      <c r="M2" s="914"/>
      <c r="N2" s="914"/>
      <c r="O2" s="914"/>
      <c r="P2" s="915"/>
      <c r="Q2" s="918" t="s">
        <v>5</v>
      </c>
      <c r="R2" s="919"/>
      <c r="S2" s="919"/>
      <c r="T2" s="919"/>
      <c r="U2" s="919"/>
      <c r="V2" s="920"/>
      <c r="W2" s="849" t="s">
        <v>6</v>
      </c>
      <c r="X2" s="856" t="s">
        <v>7</v>
      </c>
    </row>
    <row r="3" spans="1:24">
      <c r="A3" s="856"/>
      <c r="B3" s="857"/>
      <c r="C3" s="856"/>
      <c r="D3" s="858"/>
      <c r="E3" s="869" t="s">
        <v>8</v>
      </c>
      <c r="F3" s="847"/>
      <c r="G3" s="847"/>
      <c r="H3" s="847" t="s">
        <v>9</v>
      </c>
      <c r="I3" s="847"/>
      <c r="J3" s="848"/>
      <c r="K3" s="947" t="s">
        <v>10</v>
      </c>
      <c r="L3" s="916"/>
      <c r="M3" s="916"/>
      <c r="N3" s="916" t="s">
        <v>11</v>
      </c>
      <c r="O3" s="916"/>
      <c r="P3" s="917"/>
      <c r="Q3" s="912" t="s">
        <v>12</v>
      </c>
      <c r="R3" s="910"/>
      <c r="S3" s="910"/>
      <c r="T3" s="910" t="s">
        <v>13</v>
      </c>
      <c r="U3" s="910"/>
      <c r="V3" s="911"/>
      <c r="W3" s="849"/>
      <c r="X3" s="856"/>
    </row>
    <row r="4" spans="1:24" ht="15.75" thickBot="1">
      <c r="A4" s="856"/>
      <c r="B4" s="841"/>
      <c r="C4" s="804"/>
      <c r="D4" s="844"/>
      <c r="E4" s="186" t="s">
        <v>14</v>
      </c>
      <c r="F4" s="187" t="s">
        <v>15</v>
      </c>
      <c r="G4" s="188" t="s">
        <v>7</v>
      </c>
      <c r="H4" s="187" t="s">
        <v>14</v>
      </c>
      <c r="I4" s="187" t="s">
        <v>15</v>
      </c>
      <c r="J4" s="189" t="s">
        <v>7</v>
      </c>
      <c r="K4" s="195" t="s">
        <v>14</v>
      </c>
      <c r="L4" s="196" t="s">
        <v>15</v>
      </c>
      <c r="M4" s="197" t="s">
        <v>7</v>
      </c>
      <c r="N4" s="198" t="s">
        <v>14</v>
      </c>
      <c r="O4" s="196" t="s">
        <v>15</v>
      </c>
      <c r="P4" s="199" t="s">
        <v>7</v>
      </c>
      <c r="Q4" s="200" t="s">
        <v>14</v>
      </c>
      <c r="R4" s="201" t="s">
        <v>15</v>
      </c>
      <c r="S4" s="202" t="s">
        <v>7</v>
      </c>
      <c r="T4" s="203" t="s">
        <v>14</v>
      </c>
      <c r="U4" s="201" t="s">
        <v>15</v>
      </c>
      <c r="V4" s="204" t="s">
        <v>7</v>
      </c>
      <c r="W4" s="898"/>
      <c r="X4" s="804"/>
    </row>
    <row r="5" spans="1:24">
      <c r="A5" s="1020" t="s">
        <v>167</v>
      </c>
      <c r="B5" s="102" t="s">
        <v>93</v>
      </c>
      <c r="C5" s="259" t="s">
        <v>16</v>
      </c>
      <c r="D5" s="260" t="s">
        <v>69</v>
      </c>
      <c r="E5" s="315">
        <v>30</v>
      </c>
      <c r="F5" s="316" t="s">
        <v>123</v>
      </c>
      <c r="G5" s="317">
        <v>10</v>
      </c>
      <c r="H5" s="316">
        <v>30</v>
      </c>
      <c r="I5" s="316" t="s">
        <v>123</v>
      </c>
      <c r="J5" s="318">
        <v>10</v>
      </c>
      <c r="K5" s="341">
        <v>30</v>
      </c>
      <c r="L5" s="342" t="s">
        <v>123</v>
      </c>
      <c r="M5" s="343">
        <v>10</v>
      </c>
      <c r="N5" s="344">
        <v>30</v>
      </c>
      <c r="O5" s="342" t="s">
        <v>123</v>
      </c>
      <c r="P5" s="345">
        <v>10</v>
      </c>
      <c r="Q5" s="328">
        <v>30</v>
      </c>
      <c r="R5" s="329" t="s">
        <v>123</v>
      </c>
      <c r="S5" s="330">
        <v>10</v>
      </c>
      <c r="T5" s="331">
        <v>30</v>
      </c>
      <c r="U5" s="329" t="s">
        <v>124</v>
      </c>
      <c r="V5" s="332">
        <v>19</v>
      </c>
      <c r="W5" s="327">
        <f t="shared" ref="W5:W20" si="0">SUM(E5,H5,K5,N5,Q5,T5)</f>
        <v>180</v>
      </c>
      <c r="X5" s="177">
        <f t="shared" ref="X5:X20" si="1">SUM(G5,J5,M5,P5,S5,V5)</f>
        <v>69</v>
      </c>
    </row>
    <row r="6" spans="1:24">
      <c r="A6" s="1021"/>
      <c r="B6" s="102" t="s">
        <v>170</v>
      </c>
      <c r="C6" s="299" t="s">
        <v>19</v>
      </c>
      <c r="D6" s="312" t="s">
        <v>130</v>
      </c>
      <c r="E6" s="319"/>
      <c r="F6" s="244"/>
      <c r="G6" s="245"/>
      <c r="H6" s="244"/>
      <c r="I6" s="244"/>
      <c r="J6" s="320"/>
      <c r="K6" s="346"/>
      <c r="L6" s="256"/>
      <c r="M6" s="249"/>
      <c r="N6" s="248"/>
      <c r="O6" s="256"/>
      <c r="P6" s="347"/>
      <c r="Q6" s="333">
        <v>15</v>
      </c>
      <c r="R6" s="297" t="s">
        <v>124</v>
      </c>
      <c r="S6" s="298">
        <v>1</v>
      </c>
      <c r="T6" s="296">
        <v>15</v>
      </c>
      <c r="U6" s="297" t="s">
        <v>124</v>
      </c>
      <c r="V6" s="334">
        <v>1</v>
      </c>
      <c r="W6" s="327">
        <f t="shared" si="0"/>
        <v>30</v>
      </c>
      <c r="X6" s="177">
        <f t="shared" si="1"/>
        <v>2</v>
      </c>
    </row>
    <row r="7" spans="1:24">
      <c r="A7" s="1021"/>
      <c r="B7" s="300" t="s">
        <v>99</v>
      </c>
      <c r="C7" s="259" t="s">
        <v>16</v>
      </c>
      <c r="D7" s="260" t="s">
        <v>69</v>
      </c>
      <c r="E7" s="319">
        <v>30</v>
      </c>
      <c r="F7" s="244" t="s">
        <v>123</v>
      </c>
      <c r="G7" s="245">
        <v>2</v>
      </c>
      <c r="H7" s="301">
        <v>30</v>
      </c>
      <c r="I7" s="244" t="s">
        <v>123</v>
      </c>
      <c r="J7" s="320">
        <v>2</v>
      </c>
      <c r="K7" s="346">
        <v>30</v>
      </c>
      <c r="L7" s="256" t="s">
        <v>123</v>
      </c>
      <c r="M7" s="249">
        <v>2</v>
      </c>
      <c r="N7" s="248">
        <v>30</v>
      </c>
      <c r="O7" s="256" t="s">
        <v>123</v>
      </c>
      <c r="P7" s="347">
        <v>2</v>
      </c>
      <c r="Q7" s="333"/>
      <c r="R7" s="297"/>
      <c r="S7" s="298"/>
      <c r="T7" s="296"/>
      <c r="U7" s="297"/>
      <c r="V7" s="334"/>
      <c r="W7" s="327">
        <f t="shared" si="0"/>
        <v>120</v>
      </c>
      <c r="X7" s="177">
        <f t="shared" si="1"/>
        <v>8</v>
      </c>
    </row>
    <row r="8" spans="1:24">
      <c r="A8" s="1021"/>
      <c r="B8" s="102" t="s">
        <v>95</v>
      </c>
      <c r="C8" s="299" t="s">
        <v>19</v>
      </c>
      <c r="D8" s="313" t="s">
        <v>69</v>
      </c>
      <c r="E8" s="319">
        <v>15</v>
      </c>
      <c r="F8" s="244" t="s">
        <v>124</v>
      </c>
      <c r="G8" s="245">
        <v>0.5</v>
      </c>
      <c r="H8" s="244">
        <v>15</v>
      </c>
      <c r="I8" s="244" t="s">
        <v>125</v>
      </c>
      <c r="J8" s="320">
        <v>0.5</v>
      </c>
      <c r="K8" s="346"/>
      <c r="L8" s="248"/>
      <c r="M8" s="249"/>
      <c r="N8" s="248"/>
      <c r="O8" s="248"/>
      <c r="P8" s="347"/>
      <c r="Q8" s="333"/>
      <c r="R8" s="297"/>
      <c r="S8" s="298"/>
      <c r="T8" s="296"/>
      <c r="U8" s="297"/>
      <c r="V8" s="334"/>
      <c r="W8" s="327">
        <f t="shared" si="0"/>
        <v>30</v>
      </c>
      <c r="X8" s="295">
        <f t="shared" si="1"/>
        <v>1</v>
      </c>
    </row>
    <row r="9" spans="1:24">
      <c r="A9" s="1021"/>
      <c r="B9" s="102" t="s">
        <v>96</v>
      </c>
      <c r="C9" s="299" t="s">
        <v>19</v>
      </c>
      <c r="D9" s="260" t="s">
        <v>130</v>
      </c>
      <c r="E9" s="319">
        <v>30</v>
      </c>
      <c r="F9" s="244" t="s">
        <v>123</v>
      </c>
      <c r="G9" s="245">
        <v>3</v>
      </c>
      <c r="H9" s="244">
        <v>30</v>
      </c>
      <c r="I9" s="244" t="s">
        <v>123</v>
      </c>
      <c r="J9" s="320">
        <v>3</v>
      </c>
      <c r="K9" s="346">
        <v>30</v>
      </c>
      <c r="L9" s="256" t="s">
        <v>123</v>
      </c>
      <c r="M9" s="249">
        <v>3</v>
      </c>
      <c r="N9" s="248">
        <v>30</v>
      </c>
      <c r="O9" s="256" t="s">
        <v>123</v>
      </c>
      <c r="P9" s="347">
        <v>3</v>
      </c>
      <c r="Q9" s="333"/>
      <c r="R9" s="302"/>
      <c r="S9" s="298"/>
      <c r="T9" s="296"/>
      <c r="U9" s="302"/>
      <c r="V9" s="334"/>
      <c r="W9" s="327">
        <f t="shared" si="0"/>
        <v>120</v>
      </c>
      <c r="X9" s="295">
        <f t="shared" si="1"/>
        <v>12</v>
      </c>
    </row>
    <row r="10" spans="1:24">
      <c r="A10" s="1021"/>
      <c r="B10" s="102" t="s">
        <v>70</v>
      </c>
      <c r="C10" s="259" t="s">
        <v>16</v>
      </c>
      <c r="D10" s="260" t="s">
        <v>130</v>
      </c>
      <c r="E10" s="319"/>
      <c r="F10" s="244"/>
      <c r="G10" s="245"/>
      <c r="H10" s="244"/>
      <c r="I10" s="244"/>
      <c r="J10" s="320"/>
      <c r="K10" s="346">
        <v>60</v>
      </c>
      <c r="L10" s="248" t="s">
        <v>124</v>
      </c>
      <c r="M10" s="249">
        <v>4</v>
      </c>
      <c r="N10" s="248">
        <v>60</v>
      </c>
      <c r="O10" s="248" t="s">
        <v>125</v>
      </c>
      <c r="P10" s="347">
        <v>4</v>
      </c>
      <c r="Q10" s="335">
        <v>60</v>
      </c>
      <c r="R10" s="302" t="s">
        <v>124</v>
      </c>
      <c r="S10" s="303">
        <v>4</v>
      </c>
      <c r="T10" s="302">
        <v>60</v>
      </c>
      <c r="U10" s="302" t="s">
        <v>125</v>
      </c>
      <c r="V10" s="336">
        <v>4</v>
      </c>
      <c r="W10" s="327">
        <f t="shared" si="0"/>
        <v>240</v>
      </c>
      <c r="X10" s="177">
        <f t="shared" si="1"/>
        <v>16</v>
      </c>
    </row>
    <row r="11" spans="1:24">
      <c r="A11" s="1021"/>
      <c r="B11" s="102" t="s">
        <v>67</v>
      </c>
      <c r="C11" s="299" t="s">
        <v>19</v>
      </c>
      <c r="D11" s="313" t="s">
        <v>21</v>
      </c>
      <c r="E11" s="319"/>
      <c r="F11" s="247"/>
      <c r="G11" s="245"/>
      <c r="H11" s="244"/>
      <c r="I11" s="247"/>
      <c r="J11" s="320"/>
      <c r="K11" s="319">
        <v>15</v>
      </c>
      <c r="L11" s="247" t="s">
        <v>124</v>
      </c>
      <c r="M11" s="245">
        <v>1</v>
      </c>
      <c r="N11" s="244">
        <v>15</v>
      </c>
      <c r="O11" s="247" t="s">
        <v>124</v>
      </c>
      <c r="P11" s="320">
        <v>1</v>
      </c>
      <c r="Q11" s="319">
        <v>15</v>
      </c>
      <c r="R11" s="247" t="s">
        <v>124</v>
      </c>
      <c r="S11" s="245">
        <v>1</v>
      </c>
      <c r="T11" s="244">
        <v>15</v>
      </c>
      <c r="U11" s="247" t="s">
        <v>124</v>
      </c>
      <c r="V11" s="320">
        <v>1</v>
      </c>
      <c r="W11" s="327">
        <f t="shared" si="0"/>
        <v>60</v>
      </c>
      <c r="X11" s="295">
        <f t="shared" si="1"/>
        <v>4</v>
      </c>
    </row>
    <row r="12" spans="1:24">
      <c r="A12" s="1021"/>
      <c r="B12" s="304" t="s">
        <v>71</v>
      </c>
      <c r="C12" s="299" t="s">
        <v>19</v>
      </c>
      <c r="D12" s="313" t="s">
        <v>21</v>
      </c>
      <c r="E12" s="319">
        <v>15</v>
      </c>
      <c r="F12" s="247" t="s">
        <v>124</v>
      </c>
      <c r="G12" s="245">
        <v>0.5</v>
      </c>
      <c r="H12" s="244">
        <v>15</v>
      </c>
      <c r="I12" s="247" t="s">
        <v>124</v>
      </c>
      <c r="J12" s="320">
        <v>0.5</v>
      </c>
      <c r="K12" s="319">
        <v>15</v>
      </c>
      <c r="L12" s="247" t="s">
        <v>124</v>
      </c>
      <c r="M12" s="245">
        <v>0.5</v>
      </c>
      <c r="N12" s="244">
        <v>15</v>
      </c>
      <c r="O12" s="247" t="s">
        <v>124</v>
      </c>
      <c r="P12" s="320">
        <v>0.5</v>
      </c>
      <c r="Q12" s="319"/>
      <c r="R12" s="247"/>
      <c r="S12" s="245"/>
      <c r="T12" s="244"/>
      <c r="U12" s="247"/>
      <c r="V12" s="320"/>
      <c r="W12" s="327">
        <f t="shared" si="0"/>
        <v>60</v>
      </c>
      <c r="X12" s="295">
        <f t="shared" si="1"/>
        <v>2</v>
      </c>
    </row>
    <row r="13" spans="1:24">
      <c r="A13" s="1021"/>
      <c r="B13" s="305" t="s">
        <v>72</v>
      </c>
      <c r="C13" s="299" t="s">
        <v>16</v>
      </c>
      <c r="D13" s="260" t="s">
        <v>130</v>
      </c>
      <c r="E13" s="319">
        <v>30</v>
      </c>
      <c r="F13" s="244" t="s">
        <v>124</v>
      </c>
      <c r="G13" s="245">
        <v>1</v>
      </c>
      <c r="H13" s="244">
        <v>30</v>
      </c>
      <c r="I13" s="244" t="s">
        <v>124</v>
      </c>
      <c r="J13" s="320">
        <v>1</v>
      </c>
      <c r="K13" s="346"/>
      <c r="L13" s="248"/>
      <c r="M13" s="249"/>
      <c r="N13" s="248"/>
      <c r="O13" s="248"/>
      <c r="P13" s="347"/>
      <c r="Q13" s="333"/>
      <c r="R13" s="302"/>
      <c r="S13" s="298"/>
      <c r="T13" s="296"/>
      <c r="U13" s="302"/>
      <c r="V13" s="334"/>
      <c r="W13" s="327">
        <f t="shared" si="0"/>
        <v>60</v>
      </c>
      <c r="X13" s="177">
        <f t="shared" si="1"/>
        <v>2</v>
      </c>
    </row>
    <row r="14" spans="1:24">
      <c r="A14" s="1021"/>
      <c r="B14" s="305" t="s">
        <v>73</v>
      </c>
      <c r="C14" s="299" t="s">
        <v>16</v>
      </c>
      <c r="D14" s="260" t="s">
        <v>130</v>
      </c>
      <c r="E14" s="319"/>
      <c r="F14" s="244"/>
      <c r="G14" s="245"/>
      <c r="H14" s="244"/>
      <c r="I14" s="244"/>
      <c r="J14" s="320"/>
      <c r="K14" s="346">
        <v>30</v>
      </c>
      <c r="L14" s="248" t="s">
        <v>124</v>
      </c>
      <c r="M14" s="249">
        <v>1</v>
      </c>
      <c r="N14" s="248">
        <v>30</v>
      </c>
      <c r="O14" s="248" t="s">
        <v>102</v>
      </c>
      <c r="P14" s="347">
        <v>2</v>
      </c>
      <c r="Q14" s="333"/>
      <c r="R14" s="302"/>
      <c r="S14" s="298"/>
      <c r="T14" s="296"/>
      <c r="U14" s="302"/>
      <c r="V14" s="334"/>
      <c r="W14" s="327">
        <f t="shared" si="0"/>
        <v>60</v>
      </c>
      <c r="X14" s="177">
        <f t="shared" si="1"/>
        <v>3</v>
      </c>
    </row>
    <row r="15" spans="1:24">
      <c r="A15" s="1021"/>
      <c r="B15" s="305" t="s">
        <v>86</v>
      </c>
      <c r="C15" s="299" t="s">
        <v>16</v>
      </c>
      <c r="D15" s="260" t="s">
        <v>130</v>
      </c>
      <c r="E15" s="319"/>
      <c r="F15" s="244"/>
      <c r="G15" s="245"/>
      <c r="H15" s="244"/>
      <c r="I15" s="244"/>
      <c r="J15" s="320"/>
      <c r="K15" s="346"/>
      <c r="L15" s="248"/>
      <c r="M15" s="249"/>
      <c r="N15" s="248"/>
      <c r="O15" s="248"/>
      <c r="P15" s="347"/>
      <c r="Q15" s="333">
        <v>30</v>
      </c>
      <c r="R15" s="302" t="s">
        <v>124</v>
      </c>
      <c r="S15" s="298">
        <v>1</v>
      </c>
      <c r="T15" s="296">
        <v>30</v>
      </c>
      <c r="U15" s="302" t="s">
        <v>102</v>
      </c>
      <c r="V15" s="334">
        <v>2</v>
      </c>
      <c r="W15" s="327">
        <v>60</v>
      </c>
      <c r="X15" s="177">
        <v>3</v>
      </c>
    </row>
    <row r="16" spans="1:24">
      <c r="A16" s="1021"/>
      <c r="B16" s="305" t="s">
        <v>74</v>
      </c>
      <c r="C16" s="299" t="s">
        <v>16</v>
      </c>
      <c r="D16" s="260" t="s">
        <v>130</v>
      </c>
      <c r="E16" s="319"/>
      <c r="F16" s="244"/>
      <c r="G16" s="245"/>
      <c r="H16" s="244"/>
      <c r="I16" s="244"/>
      <c r="J16" s="320"/>
      <c r="K16" s="346"/>
      <c r="L16" s="248"/>
      <c r="M16" s="249"/>
      <c r="N16" s="248"/>
      <c r="O16" s="248"/>
      <c r="P16" s="347"/>
      <c r="Q16" s="333">
        <v>30</v>
      </c>
      <c r="R16" s="296" t="s">
        <v>124</v>
      </c>
      <c r="S16" s="298">
        <v>1</v>
      </c>
      <c r="T16" s="296">
        <v>30</v>
      </c>
      <c r="U16" s="296" t="s">
        <v>102</v>
      </c>
      <c r="V16" s="334">
        <v>2</v>
      </c>
      <c r="W16" s="327">
        <f t="shared" si="0"/>
        <v>60</v>
      </c>
      <c r="X16" s="177">
        <f t="shared" si="1"/>
        <v>3</v>
      </c>
    </row>
    <row r="17" spans="1:24">
      <c r="A17" s="1021"/>
      <c r="B17" s="305" t="s">
        <v>75</v>
      </c>
      <c r="C17" s="299" t="s">
        <v>16</v>
      </c>
      <c r="D17" s="313" t="s">
        <v>128</v>
      </c>
      <c r="E17" s="319">
        <v>15</v>
      </c>
      <c r="F17" s="244" t="s">
        <v>124</v>
      </c>
      <c r="G17" s="245">
        <v>0.5</v>
      </c>
      <c r="H17" s="244">
        <v>15</v>
      </c>
      <c r="I17" s="244" t="s">
        <v>124</v>
      </c>
      <c r="J17" s="320">
        <v>0.5</v>
      </c>
      <c r="K17" s="346">
        <v>15</v>
      </c>
      <c r="L17" s="248" t="s">
        <v>124</v>
      </c>
      <c r="M17" s="249">
        <v>0.5</v>
      </c>
      <c r="N17" s="248">
        <v>15</v>
      </c>
      <c r="O17" s="248" t="s">
        <v>124</v>
      </c>
      <c r="P17" s="347">
        <v>0.5</v>
      </c>
      <c r="Q17" s="333"/>
      <c r="R17" s="302"/>
      <c r="S17" s="298"/>
      <c r="T17" s="296"/>
      <c r="U17" s="302"/>
      <c r="V17" s="334"/>
      <c r="W17" s="327">
        <f t="shared" si="0"/>
        <v>60</v>
      </c>
      <c r="X17" s="177">
        <f t="shared" si="1"/>
        <v>2</v>
      </c>
    </row>
    <row r="18" spans="1:24">
      <c r="A18" s="1021"/>
      <c r="B18" s="307" t="s">
        <v>51</v>
      </c>
      <c r="C18" s="308" t="s">
        <v>16</v>
      </c>
      <c r="D18" s="313" t="s">
        <v>128</v>
      </c>
      <c r="E18" s="319">
        <v>30</v>
      </c>
      <c r="F18" s="244" t="s">
        <v>124</v>
      </c>
      <c r="G18" s="245">
        <v>1</v>
      </c>
      <c r="H18" s="244">
        <v>30</v>
      </c>
      <c r="I18" s="244" t="s">
        <v>102</v>
      </c>
      <c r="J18" s="320">
        <v>2</v>
      </c>
      <c r="K18" s="346"/>
      <c r="L18" s="248"/>
      <c r="M18" s="249"/>
      <c r="N18" s="248"/>
      <c r="O18" s="248"/>
      <c r="P18" s="347"/>
      <c r="Q18" s="333"/>
      <c r="R18" s="302"/>
      <c r="S18" s="298"/>
      <c r="T18" s="296"/>
      <c r="U18" s="302"/>
      <c r="V18" s="334"/>
      <c r="W18" s="327">
        <f t="shared" si="0"/>
        <v>60</v>
      </c>
      <c r="X18" s="177">
        <f t="shared" si="1"/>
        <v>3</v>
      </c>
    </row>
    <row r="19" spans="1:24">
      <c r="A19" s="1021"/>
      <c r="B19" s="307" t="s">
        <v>131</v>
      </c>
      <c r="C19" s="308" t="s">
        <v>16</v>
      </c>
      <c r="D19" s="314" t="s">
        <v>128</v>
      </c>
      <c r="E19" s="319"/>
      <c r="F19" s="244"/>
      <c r="G19" s="245"/>
      <c r="H19" s="244"/>
      <c r="I19" s="244"/>
      <c r="J19" s="320"/>
      <c r="K19" s="346">
        <v>15</v>
      </c>
      <c r="L19" s="248" t="s">
        <v>124</v>
      </c>
      <c r="M19" s="249">
        <v>0.5</v>
      </c>
      <c r="N19" s="248">
        <v>15</v>
      </c>
      <c r="O19" s="248" t="s">
        <v>102</v>
      </c>
      <c r="P19" s="347">
        <v>0.5</v>
      </c>
      <c r="Q19" s="333"/>
      <c r="R19" s="302"/>
      <c r="S19" s="298"/>
      <c r="T19" s="296"/>
      <c r="U19" s="302"/>
      <c r="V19" s="334"/>
      <c r="W19" s="327">
        <f t="shared" si="0"/>
        <v>30</v>
      </c>
      <c r="X19" s="177">
        <f t="shared" si="1"/>
        <v>1</v>
      </c>
    </row>
    <row r="20" spans="1:24">
      <c r="A20" s="1021"/>
      <c r="B20" s="307" t="s">
        <v>177</v>
      </c>
      <c r="C20" s="308" t="s">
        <v>16</v>
      </c>
      <c r="D20" s="314" t="s">
        <v>128</v>
      </c>
      <c r="E20" s="319"/>
      <c r="F20" s="244"/>
      <c r="G20" s="245"/>
      <c r="H20" s="244"/>
      <c r="I20" s="244"/>
      <c r="J20" s="320"/>
      <c r="K20" s="346"/>
      <c r="L20" s="248"/>
      <c r="M20" s="249"/>
      <c r="N20" s="248"/>
      <c r="O20" s="248"/>
      <c r="P20" s="347"/>
      <c r="Q20" s="333">
        <v>30</v>
      </c>
      <c r="R20" s="302" t="s">
        <v>124</v>
      </c>
      <c r="S20" s="298">
        <v>1</v>
      </c>
      <c r="T20" s="296">
        <v>30</v>
      </c>
      <c r="U20" s="302" t="s">
        <v>102</v>
      </c>
      <c r="V20" s="334">
        <v>1</v>
      </c>
      <c r="W20" s="327">
        <f t="shared" si="0"/>
        <v>60</v>
      </c>
      <c r="X20" s="177">
        <f t="shared" si="1"/>
        <v>2</v>
      </c>
    </row>
    <row r="21" spans="1:24">
      <c r="A21" s="1021"/>
      <c r="B21" s="307" t="s">
        <v>76</v>
      </c>
      <c r="C21" s="308" t="s">
        <v>16</v>
      </c>
      <c r="D21" s="313" t="s">
        <v>128</v>
      </c>
      <c r="E21" s="319">
        <v>30</v>
      </c>
      <c r="F21" s="244" t="s">
        <v>124</v>
      </c>
      <c r="G21" s="245">
        <v>1</v>
      </c>
      <c r="H21" s="244">
        <v>30</v>
      </c>
      <c r="I21" s="244" t="s">
        <v>102</v>
      </c>
      <c r="J21" s="320">
        <v>2</v>
      </c>
      <c r="K21" s="346">
        <v>30</v>
      </c>
      <c r="L21" s="248" t="s">
        <v>124</v>
      </c>
      <c r="M21" s="249">
        <v>1</v>
      </c>
      <c r="N21" s="248">
        <v>30</v>
      </c>
      <c r="O21" s="248" t="s">
        <v>102</v>
      </c>
      <c r="P21" s="347">
        <v>2</v>
      </c>
      <c r="Q21" s="333"/>
      <c r="R21" s="296"/>
      <c r="S21" s="298"/>
      <c r="T21" s="296"/>
      <c r="U21" s="296"/>
      <c r="V21" s="334"/>
      <c r="W21" s="327">
        <f t="shared" ref="W21:W29" si="2">SUM(E21,H21,K21,N21,Q21,T21)</f>
        <v>120</v>
      </c>
      <c r="X21" s="177">
        <f t="shared" ref="X21:X29" si="3">SUM(G21,J21,M21,P21,S21,V21)</f>
        <v>6</v>
      </c>
    </row>
    <row r="22" spans="1:24">
      <c r="A22" s="1022"/>
      <c r="B22" s="102" t="s">
        <v>28</v>
      </c>
      <c r="C22" s="259" t="s">
        <v>16</v>
      </c>
      <c r="D22" s="313" t="s">
        <v>128</v>
      </c>
      <c r="E22" s="319">
        <v>30</v>
      </c>
      <c r="F22" s="247" t="s">
        <v>125</v>
      </c>
      <c r="G22" s="245">
        <v>2</v>
      </c>
      <c r="H22" s="244">
        <v>30</v>
      </c>
      <c r="I22" s="247" t="s">
        <v>102</v>
      </c>
      <c r="J22" s="320">
        <v>2</v>
      </c>
      <c r="K22" s="346"/>
      <c r="L22" s="248"/>
      <c r="M22" s="249"/>
      <c r="N22" s="248"/>
      <c r="O22" s="248"/>
      <c r="P22" s="347"/>
      <c r="Q22" s="333"/>
      <c r="R22" s="296"/>
      <c r="S22" s="298"/>
      <c r="T22" s="296"/>
      <c r="U22" s="296"/>
      <c r="V22" s="334"/>
      <c r="W22" s="327">
        <f t="shared" si="2"/>
        <v>60</v>
      </c>
      <c r="X22" s="177">
        <f t="shared" si="3"/>
        <v>4</v>
      </c>
    </row>
    <row r="23" spans="1:24">
      <c r="A23" s="1020" t="s">
        <v>168</v>
      </c>
      <c r="B23" s="102" t="s">
        <v>29</v>
      </c>
      <c r="C23" s="259" t="s">
        <v>16</v>
      </c>
      <c r="D23" s="260" t="s">
        <v>130</v>
      </c>
      <c r="E23" s="319">
        <v>30</v>
      </c>
      <c r="F23" s="247" t="s">
        <v>124</v>
      </c>
      <c r="G23" s="245">
        <v>1</v>
      </c>
      <c r="H23" s="244">
        <v>30</v>
      </c>
      <c r="I23" s="247" t="s">
        <v>102</v>
      </c>
      <c r="J23" s="320">
        <v>2</v>
      </c>
      <c r="K23" s="346"/>
      <c r="L23" s="248"/>
      <c r="M23" s="249"/>
      <c r="N23" s="248"/>
      <c r="O23" s="248"/>
      <c r="P23" s="347"/>
      <c r="Q23" s="333"/>
      <c r="R23" s="296"/>
      <c r="S23" s="298"/>
      <c r="T23" s="296"/>
      <c r="U23" s="296"/>
      <c r="V23" s="334"/>
      <c r="W23" s="327">
        <f t="shared" si="2"/>
        <v>60</v>
      </c>
      <c r="X23" s="177">
        <f t="shared" si="3"/>
        <v>3</v>
      </c>
    </row>
    <row r="24" spans="1:24">
      <c r="A24" s="1021"/>
      <c r="B24" s="102" t="s">
        <v>30</v>
      </c>
      <c r="C24" s="259" t="s">
        <v>16</v>
      </c>
      <c r="D24" s="260" t="s">
        <v>130</v>
      </c>
      <c r="E24" s="319"/>
      <c r="F24" s="244"/>
      <c r="G24" s="245"/>
      <c r="H24" s="244"/>
      <c r="I24" s="244"/>
      <c r="J24" s="320"/>
      <c r="K24" s="346"/>
      <c r="L24" s="248"/>
      <c r="M24" s="249"/>
      <c r="N24" s="248"/>
      <c r="O24" s="248"/>
      <c r="P24" s="347"/>
      <c r="Q24" s="333">
        <v>15</v>
      </c>
      <c r="R24" s="296" t="s">
        <v>124</v>
      </c>
      <c r="S24" s="298">
        <v>1</v>
      </c>
      <c r="T24" s="296"/>
      <c r="U24" s="296"/>
      <c r="V24" s="334"/>
      <c r="W24" s="327">
        <f t="shared" si="2"/>
        <v>15</v>
      </c>
      <c r="X24" s="177">
        <f t="shared" si="3"/>
        <v>1</v>
      </c>
    </row>
    <row r="25" spans="1:24">
      <c r="A25" s="1021"/>
      <c r="B25" s="102" t="s">
        <v>31</v>
      </c>
      <c r="C25" s="259" t="s">
        <v>16</v>
      </c>
      <c r="D25" s="260" t="s">
        <v>130</v>
      </c>
      <c r="E25" s="321"/>
      <c r="F25" s="277"/>
      <c r="G25" s="277"/>
      <c r="H25" s="244">
        <v>15</v>
      </c>
      <c r="I25" s="247" t="s">
        <v>102</v>
      </c>
      <c r="J25" s="320">
        <v>1</v>
      </c>
      <c r="K25" s="346"/>
      <c r="L25" s="248"/>
      <c r="M25" s="249"/>
      <c r="N25" s="248"/>
      <c r="O25" s="248"/>
      <c r="P25" s="347"/>
      <c r="Q25" s="333"/>
      <c r="R25" s="296"/>
      <c r="S25" s="298"/>
      <c r="T25" s="296"/>
      <c r="U25" s="296"/>
      <c r="V25" s="334"/>
      <c r="W25" s="327">
        <f t="shared" si="2"/>
        <v>15</v>
      </c>
      <c r="X25" s="177">
        <f t="shared" si="3"/>
        <v>1</v>
      </c>
    </row>
    <row r="26" spans="1:24">
      <c r="A26" s="1021"/>
      <c r="B26" s="102" t="s">
        <v>32</v>
      </c>
      <c r="C26" s="259" t="s">
        <v>16</v>
      </c>
      <c r="D26" s="260" t="s">
        <v>130</v>
      </c>
      <c r="E26" s="319">
        <v>2</v>
      </c>
      <c r="F26" s="247" t="s">
        <v>124</v>
      </c>
      <c r="G26" s="245">
        <v>0</v>
      </c>
      <c r="H26" s="244"/>
      <c r="I26" s="244"/>
      <c r="J26" s="320"/>
      <c r="K26" s="346"/>
      <c r="L26" s="248"/>
      <c r="M26" s="249"/>
      <c r="N26" s="248"/>
      <c r="O26" s="248"/>
      <c r="P26" s="347"/>
      <c r="Q26" s="333"/>
      <c r="R26" s="296"/>
      <c r="S26" s="298"/>
      <c r="T26" s="296"/>
      <c r="U26" s="296"/>
      <c r="V26" s="334"/>
      <c r="W26" s="327">
        <f t="shared" si="2"/>
        <v>2</v>
      </c>
      <c r="X26" s="177">
        <f t="shared" si="3"/>
        <v>0</v>
      </c>
    </row>
    <row r="27" spans="1:24">
      <c r="A27" s="1021"/>
      <c r="B27" s="102" t="s">
        <v>33</v>
      </c>
      <c r="C27" s="259" t="s">
        <v>16</v>
      </c>
      <c r="D27" s="260" t="s">
        <v>130</v>
      </c>
      <c r="E27" s="319">
        <v>3</v>
      </c>
      <c r="F27" s="247" t="s">
        <v>124</v>
      </c>
      <c r="G27" s="245">
        <v>0</v>
      </c>
      <c r="H27" s="244"/>
      <c r="I27" s="244"/>
      <c r="J27" s="320"/>
      <c r="K27" s="346"/>
      <c r="L27" s="248"/>
      <c r="M27" s="249"/>
      <c r="N27" s="248"/>
      <c r="O27" s="248"/>
      <c r="P27" s="347"/>
      <c r="Q27" s="333"/>
      <c r="R27" s="296"/>
      <c r="S27" s="298"/>
      <c r="T27" s="296"/>
      <c r="U27" s="296"/>
      <c r="V27" s="334"/>
      <c r="W27" s="327">
        <f t="shared" si="2"/>
        <v>3</v>
      </c>
      <c r="X27" s="177">
        <f t="shared" si="3"/>
        <v>0</v>
      </c>
    </row>
    <row r="28" spans="1:24">
      <c r="A28" s="1021"/>
      <c r="B28" s="306" t="s">
        <v>77</v>
      </c>
      <c r="C28" s="299" t="s">
        <v>19</v>
      </c>
      <c r="D28" s="313" t="s">
        <v>128</v>
      </c>
      <c r="E28" s="319">
        <v>30</v>
      </c>
      <c r="F28" s="247" t="s">
        <v>125</v>
      </c>
      <c r="G28" s="245">
        <v>2</v>
      </c>
      <c r="H28" s="244">
        <v>30</v>
      </c>
      <c r="I28" s="247" t="s">
        <v>125</v>
      </c>
      <c r="J28" s="320">
        <v>2</v>
      </c>
      <c r="K28" s="346">
        <v>30</v>
      </c>
      <c r="L28" s="248" t="s">
        <v>125</v>
      </c>
      <c r="M28" s="249">
        <v>2</v>
      </c>
      <c r="N28" s="248">
        <v>30</v>
      </c>
      <c r="O28" s="248" t="s">
        <v>102</v>
      </c>
      <c r="P28" s="347">
        <v>3</v>
      </c>
      <c r="Q28" s="333"/>
      <c r="R28" s="296"/>
      <c r="S28" s="298"/>
      <c r="T28" s="296"/>
      <c r="U28" s="296"/>
      <c r="V28" s="334"/>
      <c r="W28" s="327">
        <f t="shared" si="2"/>
        <v>120</v>
      </c>
      <c r="X28" s="295">
        <f t="shared" si="3"/>
        <v>9</v>
      </c>
    </row>
    <row r="29" spans="1:24">
      <c r="A29" s="1021"/>
      <c r="B29" s="306" t="s">
        <v>35</v>
      </c>
      <c r="C29" s="299" t="s">
        <v>19</v>
      </c>
      <c r="D29" s="313" t="s">
        <v>128</v>
      </c>
      <c r="E29" s="321"/>
      <c r="F29" s="277"/>
      <c r="G29" s="277"/>
      <c r="H29" s="247">
        <v>30</v>
      </c>
      <c r="I29" s="247" t="s">
        <v>124</v>
      </c>
      <c r="J29" s="322">
        <v>1</v>
      </c>
      <c r="K29" s="348"/>
      <c r="L29" s="310"/>
      <c r="M29" s="310"/>
      <c r="N29" s="310"/>
      <c r="O29" s="310"/>
      <c r="P29" s="349"/>
      <c r="Q29" s="333"/>
      <c r="R29" s="296"/>
      <c r="S29" s="298"/>
      <c r="T29" s="296"/>
      <c r="U29" s="296"/>
      <c r="V29" s="334"/>
      <c r="W29" s="327">
        <f t="shared" si="2"/>
        <v>30</v>
      </c>
      <c r="X29" s="295">
        <f t="shared" si="3"/>
        <v>1</v>
      </c>
    </row>
    <row r="30" spans="1:24" ht="15.75" thickBot="1">
      <c r="A30" s="1022"/>
      <c r="B30" s="306" t="s">
        <v>52</v>
      </c>
      <c r="C30" s="299" t="s">
        <v>16</v>
      </c>
      <c r="D30" s="260" t="s">
        <v>130</v>
      </c>
      <c r="E30" s="323"/>
      <c r="F30" s="324"/>
      <c r="G30" s="325"/>
      <c r="H30" s="324"/>
      <c r="I30" s="324"/>
      <c r="J30" s="326"/>
      <c r="K30" s="350"/>
      <c r="L30" s="351"/>
      <c r="M30" s="351"/>
      <c r="N30" s="351">
        <v>15</v>
      </c>
      <c r="O30" s="351" t="s">
        <v>102</v>
      </c>
      <c r="P30" s="352">
        <v>1</v>
      </c>
      <c r="Q30" s="337"/>
      <c r="R30" s="338"/>
      <c r="S30" s="339"/>
      <c r="T30" s="338"/>
      <c r="U30" s="338"/>
      <c r="V30" s="340"/>
      <c r="W30" s="327">
        <f>SUM(E30,H30,K30,N30,Q30,T30)</f>
        <v>15</v>
      </c>
      <c r="X30" s="311">
        <f>SUM(G30,J30,M30,P30,S30,V30)</f>
        <v>1</v>
      </c>
    </row>
    <row r="31" spans="1:24" ht="28.5" customHeight="1" thickBot="1">
      <c r="A31" s="95"/>
      <c r="B31" s="1023" t="s">
        <v>135</v>
      </c>
      <c r="C31" s="862"/>
      <c r="D31" s="862"/>
      <c r="E31" s="861"/>
      <c r="F31" s="861"/>
      <c r="G31" s="861"/>
      <c r="H31" s="861"/>
      <c r="I31" s="861"/>
      <c r="J31" s="861"/>
      <c r="K31" s="862"/>
      <c r="L31" s="862"/>
      <c r="M31" s="862"/>
      <c r="N31" s="862"/>
      <c r="O31" s="862"/>
      <c r="P31" s="862"/>
      <c r="Q31" s="862"/>
      <c r="R31" s="862"/>
      <c r="S31" s="862"/>
      <c r="T31" s="862"/>
      <c r="U31" s="862"/>
      <c r="V31" s="862"/>
      <c r="W31" s="862"/>
      <c r="X31" s="1024"/>
    </row>
    <row r="32" spans="1:24">
      <c r="A32" s="804"/>
      <c r="B32" s="841" t="s">
        <v>107</v>
      </c>
      <c r="C32" s="804" t="s">
        <v>1</v>
      </c>
      <c r="D32" s="844" t="s">
        <v>2</v>
      </c>
      <c r="E32" s="870" t="s">
        <v>116</v>
      </c>
      <c r="F32" s="871"/>
      <c r="G32" s="871"/>
      <c r="H32" s="871"/>
      <c r="I32" s="871"/>
      <c r="J32" s="872"/>
      <c r="K32" s="832" t="s">
        <v>122</v>
      </c>
      <c r="L32" s="832"/>
      <c r="M32" s="832"/>
      <c r="N32" s="832"/>
      <c r="O32" s="832"/>
      <c r="P32" s="832"/>
      <c r="Q32" s="832"/>
      <c r="R32" s="832"/>
      <c r="S32" s="832"/>
      <c r="T32" s="832"/>
      <c r="U32" s="832"/>
      <c r="V32" s="833"/>
      <c r="W32" s="804" t="s">
        <v>6</v>
      </c>
      <c r="X32" s="804" t="s">
        <v>7</v>
      </c>
    </row>
    <row r="33" spans="1:24">
      <c r="A33" s="805"/>
      <c r="B33" s="842"/>
      <c r="C33" s="805"/>
      <c r="D33" s="845"/>
      <c r="E33" s="836" t="s">
        <v>8</v>
      </c>
      <c r="F33" s="837"/>
      <c r="G33" s="838"/>
      <c r="H33" s="839" t="s">
        <v>9</v>
      </c>
      <c r="I33" s="837"/>
      <c r="J33" s="840"/>
      <c r="K33" s="834"/>
      <c r="L33" s="834"/>
      <c r="M33" s="834"/>
      <c r="N33" s="834"/>
      <c r="O33" s="834"/>
      <c r="P33" s="834"/>
      <c r="Q33" s="834"/>
      <c r="R33" s="834"/>
      <c r="S33" s="834"/>
      <c r="T33" s="834"/>
      <c r="U33" s="834"/>
      <c r="V33" s="835"/>
      <c r="W33" s="805"/>
      <c r="X33" s="805"/>
    </row>
    <row r="34" spans="1:24" ht="15.75" thickBot="1">
      <c r="A34" s="806"/>
      <c r="B34" s="843"/>
      <c r="C34" s="811"/>
      <c r="D34" s="846"/>
      <c r="E34" s="10" t="s">
        <v>14</v>
      </c>
      <c r="F34" s="11" t="s">
        <v>15</v>
      </c>
      <c r="G34" s="12" t="s">
        <v>7</v>
      </c>
      <c r="H34" s="11" t="s">
        <v>14</v>
      </c>
      <c r="I34" s="11" t="s">
        <v>15</v>
      </c>
      <c r="J34" s="13" t="s">
        <v>7</v>
      </c>
      <c r="K34" s="824" t="s">
        <v>188</v>
      </c>
      <c r="L34" s="904"/>
      <c r="M34" s="904"/>
      <c r="N34" s="904"/>
      <c r="O34" s="904"/>
      <c r="P34" s="904"/>
      <c r="Q34" s="904"/>
      <c r="R34" s="904"/>
      <c r="S34" s="904"/>
      <c r="T34" s="904"/>
      <c r="U34" s="904"/>
      <c r="V34" s="905"/>
      <c r="W34" s="811"/>
      <c r="X34" s="811"/>
    </row>
    <row r="35" spans="1:24">
      <c r="A35" s="96"/>
      <c r="B35" s="46" t="s">
        <v>108</v>
      </c>
      <c r="C35" s="44" t="s">
        <v>36</v>
      </c>
      <c r="D35" s="422" t="s">
        <v>17</v>
      </c>
      <c r="E35" s="225">
        <v>30</v>
      </c>
      <c r="F35" s="226" t="s">
        <v>124</v>
      </c>
      <c r="G35" s="227">
        <v>1</v>
      </c>
      <c r="H35" s="226">
        <v>30</v>
      </c>
      <c r="I35" s="226" t="s">
        <v>102</v>
      </c>
      <c r="J35" s="228">
        <v>2</v>
      </c>
      <c r="K35" s="906"/>
      <c r="L35" s="906"/>
      <c r="M35" s="906"/>
      <c r="N35" s="906"/>
      <c r="O35" s="906"/>
      <c r="P35" s="906"/>
      <c r="Q35" s="906"/>
      <c r="R35" s="906"/>
      <c r="S35" s="906"/>
      <c r="T35" s="906"/>
      <c r="U35" s="906"/>
      <c r="V35" s="907"/>
      <c r="W35" s="69">
        <f t="shared" ref="W35:W43" si="4">SUM(E35,H35)</f>
        <v>60</v>
      </c>
      <c r="X35" s="69">
        <f t="shared" ref="X35:X43" si="5">SUM(G35,J35)</f>
        <v>3</v>
      </c>
    </row>
    <row r="36" spans="1:24">
      <c r="A36" s="24"/>
      <c r="B36" s="46" t="s">
        <v>109</v>
      </c>
      <c r="C36" s="44" t="s">
        <v>36</v>
      </c>
      <c r="D36" s="422" t="s">
        <v>17</v>
      </c>
      <c r="E36" s="408">
        <v>45</v>
      </c>
      <c r="F36" s="409" t="s">
        <v>124</v>
      </c>
      <c r="G36" s="410">
        <v>2</v>
      </c>
      <c r="H36" s="409">
        <v>45</v>
      </c>
      <c r="I36" s="409" t="s">
        <v>102</v>
      </c>
      <c r="J36" s="411">
        <v>3</v>
      </c>
      <c r="K36" s="906"/>
      <c r="L36" s="906"/>
      <c r="M36" s="906"/>
      <c r="N36" s="906"/>
      <c r="O36" s="906"/>
      <c r="P36" s="906"/>
      <c r="Q36" s="906"/>
      <c r="R36" s="906"/>
      <c r="S36" s="906"/>
      <c r="T36" s="906"/>
      <c r="U36" s="906"/>
      <c r="V36" s="907"/>
      <c r="W36" s="69">
        <f t="shared" si="4"/>
        <v>90</v>
      </c>
      <c r="X36" s="62">
        <f t="shared" si="5"/>
        <v>5</v>
      </c>
    </row>
    <row r="37" spans="1:24">
      <c r="A37" s="24"/>
      <c r="B37" s="46" t="s">
        <v>110</v>
      </c>
      <c r="C37" s="44" t="s">
        <v>36</v>
      </c>
      <c r="D37" s="422" t="s">
        <v>17</v>
      </c>
      <c r="E37" s="97"/>
      <c r="F37" s="98"/>
      <c r="G37" s="66"/>
      <c r="H37" s="98">
        <v>30</v>
      </c>
      <c r="I37" s="98" t="s">
        <v>124</v>
      </c>
      <c r="J37" s="99">
        <v>1</v>
      </c>
      <c r="K37" s="906"/>
      <c r="L37" s="906"/>
      <c r="M37" s="906"/>
      <c r="N37" s="906"/>
      <c r="O37" s="906"/>
      <c r="P37" s="906"/>
      <c r="Q37" s="906"/>
      <c r="R37" s="906"/>
      <c r="S37" s="906"/>
      <c r="T37" s="906"/>
      <c r="U37" s="906"/>
      <c r="V37" s="907"/>
      <c r="W37" s="69">
        <f t="shared" si="4"/>
        <v>30</v>
      </c>
      <c r="X37" s="69">
        <f t="shared" si="5"/>
        <v>1</v>
      </c>
    </row>
    <row r="38" spans="1:24">
      <c r="A38" s="24"/>
      <c r="B38" s="100" t="s">
        <v>111</v>
      </c>
      <c r="C38" s="44" t="s">
        <v>36</v>
      </c>
      <c r="D38" s="422" t="s">
        <v>100</v>
      </c>
      <c r="E38" s="408">
        <v>30</v>
      </c>
      <c r="F38" s="425" t="s">
        <v>124</v>
      </c>
      <c r="G38" s="410">
        <v>1</v>
      </c>
      <c r="H38" s="409">
        <v>30</v>
      </c>
      <c r="I38" s="425" t="s">
        <v>102</v>
      </c>
      <c r="J38" s="411">
        <v>2</v>
      </c>
      <c r="K38" s="906"/>
      <c r="L38" s="906"/>
      <c r="M38" s="906"/>
      <c r="N38" s="906"/>
      <c r="O38" s="906"/>
      <c r="P38" s="906"/>
      <c r="Q38" s="906"/>
      <c r="R38" s="906"/>
      <c r="S38" s="906"/>
      <c r="T38" s="906"/>
      <c r="U38" s="906"/>
      <c r="V38" s="907"/>
      <c r="W38" s="69">
        <f t="shared" si="4"/>
        <v>60</v>
      </c>
      <c r="X38" s="69">
        <f t="shared" si="5"/>
        <v>3</v>
      </c>
    </row>
    <row r="39" spans="1:24">
      <c r="A39" s="101"/>
      <c r="B39" s="102" t="s">
        <v>37</v>
      </c>
      <c r="C39" s="103" t="s">
        <v>36</v>
      </c>
      <c r="D39" s="71" t="s">
        <v>115</v>
      </c>
      <c r="E39" s="408">
        <v>15</v>
      </c>
      <c r="F39" s="425" t="s">
        <v>124</v>
      </c>
      <c r="G39" s="410">
        <v>1</v>
      </c>
      <c r="H39" s="409"/>
      <c r="I39" s="425"/>
      <c r="J39" s="411"/>
      <c r="K39" s="906"/>
      <c r="L39" s="906"/>
      <c r="M39" s="906"/>
      <c r="N39" s="906"/>
      <c r="O39" s="906"/>
      <c r="P39" s="906"/>
      <c r="Q39" s="906"/>
      <c r="R39" s="906"/>
      <c r="S39" s="906"/>
      <c r="T39" s="906"/>
      <c r="U39" s="906"/>
      <c r="V39" s="907"/>
      <c r="W39" s="69">
        <f t="shared" si="4"/>
        <v>15</v>
      </c>
      <c r="X39" s="62">
        <f t="shared" si="5"/>
        <v>1</v>
      </c>
    </row>
    <row r="40" spans="1:24">
      <c r="A40" s="24"/>
      <c r="B40" s="25" t="s">
        <v>112</v>
      </c>
      <c r="C40" s="44" t="s">
        <v>36</v>
      </c>
      <c r="D40" s="422" t="s">
        <v>115</v>
      </c>
      <c r="E40" s="408"/>
      <c r="F40" s="409"/>
      <c r="G40" s="410"/>
      <c r="H40" s="409">
        <v>15</v>
      </c>
      <c r="I40" s="409" t="s">
        <v>124</v>
      </c>
      <c r="J40" s="411">
        <v>1</v>
      </c>
      <c r="K40" s="906"/>
      <c r="L40" s="906"/>
      <c r="M40" s="906"/>
      <c r="N40" s="906"/>
      <c r="O40" s="906"/>
      <c r="P40" s="906"/>
      <c r="Q40" s="906"/>
      <c r="R40" s="906"/>
      <c r="S40" s="906"/>
      <c r="T40" s="906"/>
      <c r="U40" s="906"/>
      <c r="V40" s="907"/>
      <c r="W40" s="69">
        <f t="shared" si="4"/>
        <v>15</v>
      </c>
      <c r="X40" s="69">
        <f t="shared" si="5"/>
        <v>1</v>
      </c>
    </row>
    <row r="41" spans="1:24">
      <c r="A41" s="24"/>
      <c r="B41" s="113" t="s">
        <v>132</v>
      </c>
      <c r="C41" s="44" t="s">
        <v>36</v>
      </c>
      <c r="D41" s="422" t="s">
        <v>115</v>
      </c>
      <c r="E41" s="408">
        <v>15</v>
      </c>
      <c r="F41" s="409" t="s">
        <v>102</v>
      </c>
      <c r="G41" s="410">
        <v>0.5</v>
      </c>
      <c r="H41" s="409"/>
      <c r="I41" s="409"/>
      <c r="J41" s="411"/>
      <c r="K41" s="906"/>
      <c r="L41" s="906"/>
      <c r="M41" s="906"/>
      <c r="N41" s="906"/>
      <c r="O41" s="906"/>
      <c r="P41" s="906"/>
      <c r="Q41" s="906"/>
      <c r="R41" s="906"/>
      <c r="S41" s="906"/>
      <c r="T41" s="906"/>
      <c r="U41" s="906"/>
      <c r="V41" s="907"/>
      <c r="W41" s="69">
        <f>SUM(E41,H41)</f>
        <v>15</v>
      </c>
      <c r="X41" s="69">
        <f>SUM(G41,J41)</f>
        <v>0.5</v>
      </c>
    </row>
    <row r="42" spans="1:24">
      <c r="A42" s="24"/>
      <c r="B42" s="46" t="s">
        <v>113</v>
      </c>
      <c r="C42" s="44" t="s">
        <v>36</v>
      </c>
      <c r="D42" s="422" t="s">
        <v>115</v>
      </c>
      <c r="E42" s="408">
        <v>30</v>
      </c>
      <c r="F42" s="409" t="s">
        <v>124</v>
      </c>
      <c r="G42" s="410">
        <v>2</v>
      </c>
      <c r="H42" s="409"/>
      <c r="I42" s="409"/>
      <c r="J42" s="411"/>
      <c r="K42" s="908"/>
      <c r="L42" s="908"/>
      <c r="M42" s="908"/>
      <c r="N42" s="908"/>
      <c r="O42" s="908"/>
      <c r="P42" s="908"/>
      <c r="Q42" s="908"/>
      <c r="R42" s="908"/>
      <c r="S42" s="908"/>
      <c r="T42" s="908"/>
      <c r="U42" s="908"/>
      <c r="V42" s="909"/>
      <c r="W42" s="69">
        <f t="shared" si="4"/>
        <v>30</v>
      </c>
      <c r="X42" s="69">
        <f t="shared" si="5"/>
        <v>2</v>
      </c>
    </row>
    <row r="43" spans="1:24" ht="15.75" thickBot="1">
      <c r="A43" s="157"/>
      <c r="B43" s="158" t="s">
        <v>114</v>
      </c>
      <c r="C43" s="159" t="s">
        <v>36</v>
      </c>
      <c r="D43" s="182" t="s">
        <v>115</v>
      </c>
      <c r="E43" s="82">
        <v>60</v>
      </c>
      <c r="F43" s="83" t="s">
        <v>124</v>
      </c>
      <c r="G43" s="84">
        <v>4</v>
      </c>
      <c r="H43" s="83">
        <v>60</v>
      </c>
      <c r="I43" s="83" t="s">
        <v>124</v>
      </c>
      <c r="J43" s="85">
        <v>4</v>
      </c>
      <c r="K43" s="832" t="s">
        <v>117</v>
      </c>
      <c r="L43" s="832"/>
      <c r="M43" s="832"/>
      <c r="N43" s="832"/>
      <c r="O43" s="832"/>
      <c r="P43" s="832"/>
      <c r="Q43" s="832"/>
      <c r="R43" s="832"/>
      <c r="S43" s="832"/>
      <c r="T43" s="832"/>
      <c r="U43" s="832"/>
      <c r="V43" s="833"/>
      <c r="W43" s="160">
        <f t="shared" si="4"/>
        <v>120</v>
      </c>
      <c r="X43" s="161">
        <f t="shared" si="5"/>
        <v>8</v>
      </c>
    </row>
    <row r="44" spans="1:24" ht="15.75" thickBot="1">
      <c r="A44" s="101"/>
      <c r="B44" s="162"/>
      <c r="C44" s="163"/>
      <c r="D44" s="105" t="s">
        <v>136</v>
      </c>
      <c r="E44" s="106">
        <f>SUM(E35:E43)</f>
        <v>225</v>
      </c>
      <c r="F44" s="106"/>
      <c r="G44" s="107">
        <f>SUM(G35:G43)</f>
        <v>11.5</v>
      </c>
      <c r="H44" s="106">
        <f>SUM(H35:H43)</f>
        <v>210</v>
      </c>
      <c r="I44" s="106"/>
      <c r="J44" s="107">
        <f>SUM(J35:J43)</f>
        <v>13</v>
      </c>
      <c r="K44" s="108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10"/>
      <c r="W44" s="111">
        <f>SUM(E44,H44)</f>
        <v>435</v>
      </c>
      <c r="X44" s="112">
        <f>SUM(G44,J44)</f>
        <v>24.5</v>
      </c>
    </row>
    <row r="45" spans="1:24" ht="24" customHeight="1">
      <c r="A45" s="137"/>
      <c r="B45" s="113"/>
      <c r="C45" s="137"/>
      <c r="D45" s="172" t="s">
        <v>38</v>
      </c>
      <c r="E45" s="29">
        <f>SUM(E5:E30)</f>
        <v>320</v>
      </c>
      <c r="F45" s="29"/>
      <c r="G45" s="30">
        <f>SUM(G5:G30)</f>
        <v>24.5</v>
      </c>
      <c r="H45" s="29">
        <f>SUM(H5:H30)</f>
        <v>360</v>
      </c>
      <c r="I45" s="29"/>
      <c r="J45" s="30">
        <f>SUM(J5:J30)</f>
        <v>29.5</v>
      </c>
      <c r="K45" s="35">
        <f>SUM(K5:K43)</f>
        <v>300</v>
      </c>
      <c r="L45" s="35"/>
      <c r="M45" s="165">
        <f>SUM(M5:M43)</f>
        <v>25.5</v>
      </c>
      <c r="N45" s="35">
        <f>SUM(N5:N43)</f>
        <v>315</v>
      </c>
      <c r="O45" s="35"/>
      <c r="P45" s="34">
        <f>SUM(P5:P43)</f>
        <v>29.5</v>
      </c>
      <c r="Q45" s="40">
        <f>SUM(Q5:Q43)</f>
        <v>225</v>
      </c>
      <c r="R45" s="40"/>
      <c r="S45" s="39">
        <f>SUM(S5:S43)</f>
        <v>20</v>
      </c>
      <c r="T45" s="40">
        <f>SUM(T5:T43)</f>
        <v>210</v>
      </c>
      <c r="U45" s="40"/>
      <c r="V45" s="39">
        <f>SUM(V5:V43)</f>
        <v>30</v>
      </c>
      <c r="W45" s="138">
        <f>SUM(W5:W30)</f>
        <v>1730</v>
      </c>
      <c r="X45" s="166">
        <f>SUM(X5:X30)</f>
        <v>159</v>
      </c>
    </row>
    <row r="46" spans="1:24" ht="24.75" customHeight="1">
      <c r="A46" s="137"/>
      <c r="B46" s="137"/>
      <c r="C46" s="137"/>
      <c r="D46" s="177" t="s">
        <v>39</v>
      </c>
      <c r="E46" s="855">
        <f>SUM(E45,H45)-(E11+E12+H11+H12)</f>
        <v>650</v>
      </c>
      <c r="F46" s="857"/>
      <c r="G46" s="857"/>
      <c r="H46" s="857">
        <f>SUM(G45,J45)</f>
        <v>54</v>
      </c>
      <c r="I46" s="857"/>
      <c r="J46" s="857"/>
      <c r="K46" s="853">
        <f>SUM(K45,N45)-(K11+K12+N11+N12)</f>
        <v>555</v>
      </c>
      <c r="L46" s="854"/>
      <c r="M46" s="855"/>
      <c r="N46" s="958">
        <f>SUM(M45,P45)</f>
        <v>55</v>
      </c>
      <c r="O46" s="854"/>
      <c r="P46" s="855"/>
      <c r="Q46" s="853">
        <f>SUM(Q45,T45)-(Q11+Q12+T11+T12)</f>
        <v>405</v>
      </c>
      <c r="R46" s="854"/>
      <c r="S46" s="855"/>
      <c r="T46" s="853">
        <f>SUM(S45,V45)</f>
        <v>50</v>
      </c>
      <c r="U46" s="854"/>
      <c r="V46" s="855"/>
      <c r="W46" s="219">
        <f>W45+W44</f>
        <v>2165</v>
      </c>
      <c r="X46" s="398">
        <f>X45+X44</f>
        <v>183.5</v>
      </c>
    </row>
    <row r="47" spans="1:24">
      <c r="A47" s="137"/>
      <c r="B47" s="137"/>
      <c r="C47" s="137"/>
      <c r="D47" s="13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42">
        <f>SUM(X28,X29,X8,X6,X9,X11,X12,X35:X43)</f>
        <v>55.5</v>
      </c>
      <c r="X47" s="222" t="s">
        <v>7</v>
      </c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>
        <f>(W47*100)/X46</f>
        <v>30.245231607629428</v>
      </c>
      <c r="X48" s="1"/>
    </row>
  </sheetData>
  <sheetProtection selectLockedCells="1" selectUnlockedCells="1"/>
  <mergeCells count="37">
    <mergeCell ref="W2:W4"/>
    <mergeCell ref="A5:A22"/>
    <mergeCell ref="B31:X31"/>
    <mergeCell ref="A32:A34"/>
    <mergeCell ref="B32:B34"/>
    <mergeCell ref="C32:C34"/>
    <mergeCell ref="D32:D34"/>
    <mergeCell ref="E32:J32"/>
    <mergeCell ref="Q3:S3"/>
    <mergeCell ref="T3:V3"/>
    <mergeCell ref="Q2:V2"/>
    <mergeCell ref="A2:A4"/>
    <mergeCell ref="B2:B4"/>
    <mergeCell ref="C2:C4"/>
    <mergeCell ref="D2:D4"/>
    <mergeCell ref="E3:G3"/>
    <mergeCell ref="H3:J3"/>
    <mergeCell ref="K3:M3"/>
    <mergeCell ref="N3:P3"/>
    <mergeCell ref="E2:J2"/>
    <mergeCell ref="K2:P2"/>
    <mergeCell ref="A23:A30"/>
    <mergeCell ref="A1:X1"/>
    <mergeCell ref="K43:V43"/>
    <mergeCell ref="E46:G46"/>
    <mergeCell ref="H46:J46"/>
    <mergeCell ref="K46:M46"/>
    <mergeCell ref="N46:P46"/>
    <mergeCell ref="Q46:S46"/>
    <mergeCell ref="T46:V46"/>
    <mergeCell ref="K32:V33"/>
    <mergeCell ref="W32:W34"/>
    <mergeCell ref="X32:X34"/>
    <mergeCell ref="K34:V42"/>
    <mergeCell ref="E33:G33"/>
    <mergeCell ref="H33:J33"/>
    <mergeCell ref="X2:X4"/>
  </mergeCells>
  <pageMargins left="0.25" right="0.25" top="0.75" bottom="0.75" header="0.3" footer="0.3"/>
  <pageSetup paperSize="9" scale="66" firstPageNumber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R33"/>
  <sheetViews>
    <sheetView zoomScaleNormal="100" workbookViewId="0">
      <selection activeCell="E19" sqref="E19:G19"/>
    </sheetView>
  </sheetViews>
  <sheetFormatPr defaultColWidth="11.42578125" defaultRowHeight="15"/>
  <cols>
    <col min="1" max="1" width="3.28515625" style="4" bestFit="1" customWidth="1"/>
    <col min="2" max="2" width="37.28515625" style="4" bestFit="1" customWidth="1"/>
    <col min="3" max="3" width="11.85546875" style="4" bestFit="1" customWidth="1"/>
    <col min="4" max="4" width="9.85546875" style="4" customWidth="1"/>
    <col min="5" max="5" width="4.85546875" style="4" customWidth="1"/>
    <col min="6" max="6" width="5.140625" style="4" customWidth="1"/>
    <col min="7" max="8" width="4.85546875" style="4" customWidth="1"/>
    <col min="9" max="9" width="5.140625" style="4" customWidth="1"/>
    <col min="10" max="11" width="4.85546875" style="4" customWidth="1"/>
    <col min="12" max="12" width="5.140625" style="4" customWidth="1"/>
    <col min="13" max="14" width="4.85546875" style="4" customWidth="1"/>
    <col min="15" max="15" width="5.140625" style="4" customWidth="1"/>
    <col min="16" max="16" width="4.85546875" style="4" customWidth="1"/>
    <col min="17" max="17" width="5.85546875" style="4" customWidth="1"/>
    <col min="18" max="18" width="6.28515625" style="4" customWidth="1"/>
    <col min="19" max="16384" width="11.42578125" style="4"/>
  </cols>
  <sheetData>
    <row r="1" spans="1:18" ht="16.5" thickBot="1">
      <c r="A1" s="936" t="s">
        <v>165</v>
      </c>
      <c r="B1" s="936"/>
      <c r="C1" s="936"/>
      <c r="D1" s="936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6"/>
      <c r="R1" s="936"/>
    </row>
    <row r="2" spans="1:18" ht="12.75" customHeight="1">
      <c r="A2" s="856"/>
      <c r="B2" s="841" t="s">
        <v>0</v>
      </c>
      <c r="C2" s="804" t="s">
        <v>1</v>
      </c>
      <c r="D2" s="844" t="s">
        <v>2</v>
      </c>
      <c r="E2" s="817" t="s">
        <v>3</v>
      </c>
      <c r="F2" s="818"/>
      <c r="G2" s="818"/>
      <c r="H2" s="818"/>
      <c r="I2" s="818"/>
      <c r="J2" s="819"/>
      <c r="K2" s="880" t="s">
        <v>4</v>
      </c>
      <c r="L2" s="881"/>
      <c r="M2" s="881"/>
      <c r="N2" s="881"/>
      <c r="O2" s="881"/>
      <c r="P2" s="882"/>
      <c r="Q2" s="849" t="s">
        <v>6</v>
      </c>
      <c r="R2" s="856" t="s">
        <v>7</v>
      </c>
    </row>
    <row r="3" spans="1:18">
      <c r="A3" s="856"/>
      <c r="B3" s="841"/>
      <c r="C3" s="804"/>
      <c r="D3" s="844"/>
      <c r="E3" s="869" t="s">
        <v>8</v>
      </c>
      <c r="F3" s="847"/>
      <c r="G3" s="847"/>
      <c r="H3" s="847" t="s">
        <v>9</v>
      </c>
      <c r="I3" s="847"/>
      <c r="J3" s="848"/>
      <c r="K3" s="883" t="s">
        <v>10</v>
      </c>
      <c r="L3" s="884"/>
      <c r="M3" s="884"/>
      <c r="N3" s="884" t="s">
        <v>11</v>
      </c>
      <c r="O3" s="884"/>
      <c r="P3" s="885"/>
      <c r="Q3" s="849"/>
      <c r="R3" s="856"/>
    </row>
    <row r="4" spans="1:18" ht="15.75" thickBot="1">
      <c r="A4" s="856"/>
      <c r="B4" s="841"/>
      <c r="C4" s="804"/>
      <c r="D4" s="844"/>
      <c r="E4" s="186" t="s">
        <v>14</v>
      </c>
      <c r="F4" s="187" t="s">
        <v>15</v>
      </c>
      <c r="G4" s="188" t="s">
        <v>7</v>
      </c>
      <c r="H4" s="187" t="s">
        <v>14</v>
      </c>
      <c r="I4" s="187" t="s">
        <v>15</v>
      </c>
      <c r="J4" s="189" t="s">
        <v>7</v>
      </c>
      <c r="K4" s="190" t="s">
        <v>14</v>
      </c>
      <c r="L4" s="191" t="s">
        <v>15</v>
      </c>
      <c r="M4" s="192" t="s">
        <v>7</v>
      </c>
      <c r="N4" s="193" t="s">
        <v>14</v>
      </c>
      <c r="O4" s="191" t="s">
        <v>15</v>
      </c>
      <c r="P4" s="194" t="s">
        <v>7</v>
      </c>
      <c r="Q4" s="898"/>
      <c r="R4" s="804"/>
    </row>
    <row r="5" spans="1:18">
      <c r="A5" s="1020" t="s">
        <v>167</v>
      </c>
      <c r="B5" s="102" t="s">
        <v>93</v>
      </c>
      <c r="C5" s="259" t="s">
        <v>16</v>
      </c>
      <c r="D5" s="260" t="s">
        <v>127</v>
      </c>
      <c r="E5" s="315">
        <v>30</v>
      </c>
      <c r="F5" s="316" t="s">
        <v>123</v>
      </c>
      <c r="G5" s="317">
        <v>10</v>
      </c>
      <c r="H5" s="316">
        <v>30</v>
      </c>
      <c r="I5" s="316" t="s">
        <v>123</v>
      </c>
      <c r="J5" s="318">
        <v>10</v>
      </c>
      <c r="K5" s="369">
        <v>30</v>
      </c>
      <c r="L5" s="370" t="s">
        <v>123</v>
      </c>
      <c r="M5" s="371">
        <v>12</v>
      </c>
      <c r="N5" s="372">
        <v>30</v>
      </c>
      <c r="O5" s="370" t="s">
        <v>124</v>
      </c>
      <c r="P5" s="373">
        <v>24</v>
      </c>
      <c r="Q5" s="327">
        <f t="shared" ref="Q5:Q22" si="0">SUM(E5,H5,K5,N5)</f>
        <v>120</v>
      </c>
      <c r="R5" s="177">
        <f t="shared" ref="R5:R22" si="1">SUM(G5,J5,M5,P5)</f>
        <v>56</v>
      </c>
    </row>
    <row r="6" spans="1:18">
      <c r="A6" s="1021"/>
      <c r="B6" s="102" t="s">
        <v>40</v>
      </c>
      <c r="C6" s="299" t="s">
        <v>19</v>
      </c>
      <c r="D6" s="313" t="s">
        <v>128</v>
      </c>
      <c r="E6" s="319"/>
      <c r="F6" s="244"/>
      <c r="G6" s="245"/>
      <c r="H6" s="244"/>
      <c r="I6" s="244"/>
      <c r="J6" s="320"/>
      <c r="K6" s="374">
        <v>15</v>
      </c>
      <c r="L6" s="360" t="s">
        <v>124</v>
      </c>
      <c r="M6" s="361">
        <v>3</v>
      </c>
      <c r="N6" s="359"/>
      <c r="O6" s="360"/>
      <c r="P6" s="375"/>
      <c r="Q6" s="327">
        <f t="shared" si="0"/>
        <v>15</v>
      </c>
      <c r="R6" s="295">
        <f t="shared" si="1"/>
        <v>3</v>
      </c>
    </row>
    <row r="7" spans="1:18">
      <c r="A7" s="1021"/>
      <c r="B7" s="102" t="s">
        <v>41</v>
      </c>
      <c r="C7" s="299" t="s">
        <v>19</v>
      </c>
      <c r="D7" s="313" t="s">
        <v>101</v>
      </c>
      <c r="E7" s="319"/>
      <c r="F7" s="244"/>
      <c r="G7" s="245"/>
      <c r="H7" s="244"/>
      <c r="I7" s="244"/>
      <c r="J7" s="320"/>
      <c r="K7" s="374"/>
      <c r="L7" s="360"/>
      <c r="M7" s="361"/>
      <c r="N7" s="359">
        <v>4</v>
      </c>
      <c r="O7" s="360" t="s">
        <v>124</v>
      </c>
      <c r="P7" s="375">
        <v>4</v>
      </c>
      <c r="Q7" s="327">
        <f t="shared" si="0"/>
        <v>4</v>
      </c>
      <c r="R7" s="295">
        <f t="shared" si="1"/>
        <v>4</v>
      </c>
    </row>
    <row r="8" spans="1:18">
      <c r="A8" s="1021"/>
      <c r="B8" s="300" t="s">
        <v>99</v>
      </c>
      <c r="C8" s="299" t="s">
        <v>16</v>
      </c>
      <c r="D8" s="313" t="s">
        <v>127</v>
      </c>
      <c r="E8" s="319">
        <v>30</v>
      </c>
      <c r="F8" s="244" t="s">
        <v>123</v>
      </c>
      <c r="G8" s="245">
        <v>3</v>
      </c>
      <c r="H8" s="244">
        <v>30</v>
      </c>
      <c r="I8" s="244" t="s">
        <v>123</v>
      </c>
      <c r="J8" s="320">
        <v>3</v>
      </c>
      <c r="K8" s="374"/>
      <c r="L8" s="360"/>
      <c r="M8" s="361"/>
      <c r="N8" s="359"/>
      <c r="O8" s="360"/>
      <c r="P8" s="375"/>
      <c r="Q8" s="327">
        <f t="shared" si="0"/>
        <v>60</v>
      </c>
      <c r="R8" s="311">
        <f t="shared" si="1"/>
        <v>6</v>
      </c>
    </row>
    <row r="9" spans="1:18">
      <c r="A9" s="1021"/>
      <c r="B9" s="102" t="s">
        <v>96</v>
      </c>
      <c r="C9" s="299" t="s">
        <v>19</v>
      </c>
      <c r="D9" s="313" t="s">
        <v>130</v>
      </c>
      <c r="E9" s="319">
        <v>30</v>
      </c>
      <c r="F9" s="244" t="s">
        <v>123</v>
      </c>
      <c r="G9" s="245">
        <v>3</v>
      </c>
      <c r="H9" s="244">
        <v>30</v>
      </c>
      <c r="I9" s="244" t="s">
        <v>123</v>
      </c>
      <c r="J9" s="320">
        <v>3</v>
      </c>
      <c r="K9" s="374"/>
      <c r="L9" s="360"/>
      <c r="M9" s="361"/>
      <c r="N9" s="359"/>
      <c r="O9" s="360"/>
      <c r="P9" s="375"/>
      <c r="Q9" s="327">
        <f t="shared" si="0"/>
        <v>60</v>
      </c>
      <c r="R9" s="295">
        <f t="shared" si="1"/>
        <v>6</v>
      </c>
    </row>
    <row r="10" spans="1:18">
      <c r="A10" s="1021"/>
      <c r="B10" s="102" t="s">
        <v>70</v>
      </c>
      <c r="C10" s="299" t="s">
        <v>19</v>
      </c>
      <c r="D10" s="313" t="s">
        <v>130</v>
      </c>
      <c r="E10" s="364">
        <v>60</v>
      </c>
      <c r="F10" s="244" t="s">
        <v>124</v>
      </c>
      <c r="G10" s="309">
        <v>4</v>
      </c>
      <c r="H10" s="247">
        <v>60</v>
      </c>
      <c r="I10" s="244" t="s">
        <v>125</v>
      </c>
      <c r="J10" s="322">
        <v>4</v>
      </c>
      <c r="K10" s="376"/>
      <c r="L10" s="362"/>
      <c r="M10" s="362"/>
      <c r="N10" s="362"/>
      <c r="O10" s="362"/>
      <c r="P10" s="377"/>
      <c r="Q10" s="327">
        <f t="shared" si="0"/>
        <v>120</v>
      </c>
      <c r="R10" s="295">
        <f t="shared" si="1"/>
        <v>8</v>
      </c>
    </row>
    <row r="11" spans="1:18">
      <c r="A11" s="1021"/>
      <c r="B11" s="102" t="s">
        <v>23</v>
      </c>
      <c r="C11" s="299" t="s">
        <v>19</v>
      </c>
      <c r="D11" s="313" t="s">
        <v>21</v>
      </c>
      <c r="E11" s="319">
        <v>30</v>
      </c>
      <c r="F11" s="247" t="s">
        <v>124</v>
      </c>
      <c r="G11" s="245">
        <v>2</v>
      </c>
      <c r="H11" s="244">
        <v>30</v>
      </c>
      <c r="I11" s="247" t="s">
        <v>124</v>
      </c>
      <c r="J11" s="320">
        <v>2</v>
      </c>
      <c r="K11" s="374">
        <v>30</v>
      </c>
      <c r="L11" s="359" t="s">
        <v>124</v>
      </c>
      <c r="M11" s="361">
        <v>2</v>
      </c>
      <c r="N11" s="359">
        <v>30</v>
      </c>
      <c r="O11" s="359" t="s">
        <v>124</v>
      </c>
      <c r="P11" s="375">
        <v>2</v>
      </c>
      <c r="Q11" s="327">
        <f t="shared" si="0"/>
        <v>120</v>
      </c>
      <c r="R11" s="295">
        <f t="shared" si="1"/>
        <v>8</v>
      </c>
    </row>
    <row r="12" spans="1:18">
      <c r="A12" s="1021"/>
      <c r="B12" s="102" t="s">
        <v>71</v>
      </c>
      <c r="C12" s="299" t="s">
        <v>19</v>
      </c>
      <c r="D12" s="313" t="s">
        <v>21</v>
      </c>
      <c r="E12" s="319">
        <v>15</v>
      </c>
      <c r="F12" s="247" t="s">
        <v>124</v>
      </c>
      <c r="G12" s="245">
        <v>1</v>
      </c>
      <c r="H12" s="244">
        <v>15</v>
      </c>
      <c r="I12" s="247" t="s">
        <v>124</v>
      </c>
      <c r="J12" s="320">
        <v>1</v>
      </c>
      <c r="K12" s="374">
        <v>15</v>
      </c>
      <c r="L12" s="359" t="s">
        <v>124</v>
      </c>
      <c r="M12" s="361">
        <v>1</v>
      </c>
      <c r="N12" s="359">
        <v>15</v>
      </c>
      <c r="O12" s="359" t="s">
        <v>124</v>
      </c>
      <c r="P12" s="375">
        <v>1</v>
      </c>
      <c r="Q12" s="327">
        <f t="shared" si="0"/>
        <v>60</v>
      </c>
      <c r="R12" s="295">
        <f t="shared" si="1"/>
        <v>4</v>
      </c>
    </row>
    <row r="13" spans="1:18">
      <c r="A13" s="1021"/>
      <c r="B13" s="102" t="s">
        <v>126</v>
      </c>
      <c r="C13" s="259" t="s">
        <v>16</v>
      </c>
      <c r="D13" s="260" t="s">
        <v>128</v>
      </c>
      <c r="E13" s="364"/>
      <c r="F13" s="247"/>
      <c r="G13" s="309"/>
      <c r="H13" s="247"/>
      <c r="I13" s="247"/>
      <c r="J13" s="322"/>
      <c r="K13" s="374">
        <v>30</v>
      </c>
      <c r="L13" s="359" t="s">
        <v>124</v>
      </c>
      <c r="M13" s="361">
        <v>1</v>
      </c>
      <c r="N13" s="359">
        <v>30</v>
      </c>
      <c r="O13" s="359" t="s">
        <v>102</v>
      </c>
      <c r="P13" s="375">
        <v>2</v>
      </c>
      <c r="Q13" s="327">
        <f t="shared" si="0"/>
        <v>60</v>
      </c>
      <c r="R13" s="177">
        <f t="shared" si="1"/>
        <v>3</v>
      </c>
    </row>
    <row r="14" spans="1:18">
      <c r="A14" s="1021"/>
      <c r="B14" s="102" t="s">
        <v>78</v>
      </c>
      <c r="C14" s="259" t="s">
        <v>16</v>
      </c>
      <c r="D14" s="260" t="s">
        <v>130</v>
      </c>
      <c r="E14" s="364">
        <v>15</v>
      </c>
      <c r="F14" s="247" t="s">
        <v>124</v>
      </c>
      <c r="G14" s="309">
        <v>1</v>
      </c>
      <c r="H14" s="247">
        <v>15</v>
      </c>
      <c r="I14" s="247" t="s">
        <v>124</v>
      </c>
      <c r="J14" s="322">
        <v>1</v>
      </c>
      <c r="K14" s="378"/>
      <c r="L14" s="363"/>
      <c r="M14" s="363"/>
      <c r="N14" s="363"/>
      <c r="O14" s="363"/>
      <c r="P14" s="379"/>
      <c r="Q14" s="327">
        <f t="shared" si="0"/>
        <v>30</v>
      </c>
      <c r="R14" s="311">
        <f t="shared" si="1"/>
        <v>2</v>
      </c>
    </row>
    <row r="15" spans="1:18">
      <c r="A15" s="1021"/>
      <c r="B15" s="102" t="s">
        <v>79</v>
      </c>
      <c r="C15" s="259" t="s">
        <v>16</v>
      </c>
      <c r="D15" s="260" t="s">
        <v>130</v>
      </c>
      <c r="E15" s="319">
        <v>30</v>
      </c>
      <c r="F15" s="244" t="s">
        <v>124</v>
      </c>
      <c r="G15" s="245">
        <v>1</v>
      </c>
      <c r="H15" s="244">
        <v>30</v>
      </c>
      <c r="I15" s="244" t="s">
        <v>102</v>
      </c>
      <c r="J15" s="320">
        <v>2</v>
      </c>
      <c r="K15" s="374"/>
      <c r="L15" s="359"/>
      <c r="M15" s="361"/>
      <c r="N15" s="359"/>
      <c r="O15" s="359"/>
      <c r="P15" s="375"/>
      <c r="Q15" s="327">
        <f t="shared" si="0"/>
        <v>60</v>
      </c>
      <c r="R15" s="177">
        <f t="shared" si="1"/>
        <v>3</v>
      </c>
    </row>
    <row r="16" spans="1:18" ht="15" customHeight="1">
      <c r="A16" s="1025" t="s">
        <v>168</v>
      </c>
      <c r="B16" s="271" t="s">
        <v>180</v>
      </c>
      <c r="C16" s="429" t="s">
        <v>16</v>
      </c>
      <c r="D16" s="434" t="s">
        <v>130</v>
      </c>
      <c r="E16" s="426"/>
      <c r="F16" s="425"/>
      <c r="G16" s="427"/>
      <c r="H16" s="425">
        <v>30</v>
      </c>
      <c r="I16" s="425" t="s">
        <v>125</v>
      </c>
      <c r="J16" s="428">
        <v>2</v>
      </c>
      <c r="K16" s="374"/>
      <c r="L16" s="359"/>
      <c r="M16" s="361"/>
      <c r="N16" s="359"/>
      <c r="O16" s="359"/>
      <c r="P16" s="375"/>
      <c r="Q16" s="327">
        <f t="shared" si="0"/>
        <v>30</v>
      </c>
      <c r="R16" s="177">
        <f t="shared" si="1"/>
        <v>2</v>
      </c>
    </row>
    <row r="17" spans="1:18" s="405" customFormat="1">
      <c r="A17" s="1025"/>
      <c r="B17" s="271" t="s">
        <v>181</v>
      </c>
      <c r="C17" s="429" t="s">
        <v>16</v>
      </c>
      <c r="D17" s="434" t="s">
        <v>130</v>
      </c>
      <c r="E17" s="408">
        <v>30</v>
      </c>
      <c r="F17" s="425" t="s">
        <v>125</v>
      </c>
      <c r="G17" s="410">
        <v>2</v>
      </c>
      <c r="H17" s="409"/>
      <c r="I17" s="425"/>
      <c r="J17" s="411"/>
      <c r="K17" s="374"/>
      <c r="L17" s="359"/>
      <c r="M17" s="361"/>
      <c r="N17" s="359"/>
      <c r="O17" s="359"/>
      <c r="P17" s="375"/>
      <c r="Q17" s="327">
        <f t="shared" si="0"/>
        <v>30</v>
      </c>
      <c r="R17" s="442">
        <f t="shared" si="1"/>
        <v>2</v>
      </c>
    </row>
    <row r="18" spans="1:18">
      <c r="A18" s="1025"/>
      <c r="B18" s="784" t="s">
        <v>94</v>
      </c>
      <c r="C18" s="299" t="s">
        <v>16</v>
      </c>
      <c r="D18" s="260" t="s">
        <v>130</v>
      </c>
      <c r="E18" s="319"/>
      <c r="F18" s="244"/>
      <c r="G18" s="245"/>
      <c r="H18" s="244">
        <v>30</v>
      </c>
      <c r="I18" s="244" t="s">
        <v>102</v>
      </c>
      <c r="J18" s="320">
        <v>2</v>
      </c>
      <c r="K18" s="374"/>
      <c r="L18" s="359"/>
      <c r="M18" s="361"/>
      <c r="N18" s="359"/>
      <c r="O18" s="359"/>
      <c r="P18" s="375"/>
      <c r="Q18" s="327">
        <f t="shared" si="0"/>
        <v>30</v>
      </c>
      <c r="R18" s="177">
        <f t="shared" si="1"/>
        <v>2</v>
      </c>
    </row>
    <row r="19" spans="1:18">
      <c r="A19" s="1025"/>
      <c r="B19" s="785" t="s">
        <v>106</v>
      </c>
      <c r="C19" s="259" t="s">
        <v>16</v>
      </c>
      <c r="D19" s="260" t="s">
        <v>130</v>
      </c>
      <c r="E19" s="319"/>
      <c r="F19" s="247"/>
      <c r="G19" s="245"/>
      <c r="H19" s="319">
        <v>30</v>
      </c>
      <c r="I19" s="247" t="s">
        <v>102</v>
      </c>
      <c r="J19" s="245">
        <v>2</v>
      </c>
      <c r="K19" s="374"/>
      <c r="L19" s="359"/>
      <c r="M19" s="361"/>
      <c r="N19" s="359"/>
      <c r="O19" s="359"/>
      <c r="P19" s="375"/>
      <c r="Q19" s="327">
        <f t="shared" si="0"/>
        <v>30</v>
      </c>
      <c r="R19" s="177">
        <f t="shared" si="1"/>
        <v>2</v>
      </c>
    </row>
    <row r="20" spans="1:18">
      <c r="A20" s="1025"/>
      <c r="B20" s="785" t="s">
        <v>42</v>
      </c>
      <c r="C20" s="259" t="s">
        <v>16</v>
      </c>
      <c r="D20" s="260" t="s">
        <v>130</v>
      </c>
      <c r="E20" s="319">
        <v>30</v>
      </c>
      <c r="F20" s="244" t="s">
        <v>124</v>
      </c>
      <c r="G20" s="245">
        <v>1</v>
      </c>
      <c r="H20" s="244">
        <v>30</v>
      </c>
      <c r="I20" s="244" t="s">
        <v>102</v>
      </c>
      <c r="J20" s="320">
        <v>2</v>
      </c>
      <c r="K20" s="374"/>
      <c r="L20" s="359"/>
      <c r="M20" s="361"/>
      <c r="N20" s="359"/>
      <c r="O20" s="359"/>
      <c r="P20" s="375"/>
      <c r="Q20" s="327">
        <f t="shared" si="0"/>
        <v>60</v>
      </c>
      <c r="R20" s="177">
        <f t="shared" si="1"/>
        <v>3</v>
      </c>
    </row>
    <row r="21" spans="1:18">
      <c r="A21" s="1025"/>
      <c r="B21" s="785" t="s">
        <v>35</v>
      </c>
      <c r="C21" s="299" t="s">
        <v>19</v>
      </c>
      <c r="D21" s="313" t="s">
        <v>128</v>
      </c>
      <c r="E21" s="319">
        <v>30</v>
      </c>
      <c r="F21" s="244" t="s">
        <v>124</v>
      </c>
      <c r="G21" s="245">
        <v>1</v>
      </c>
      <c r="H21" s="244"/>
      <c r="I21" s="244"/>
      <c r="J21" s="320"/>
      <c r="K21" s="374"/>
      <c r="L21" s="359"/>
      <c r="M21" s="361"/>
      <c r="N21" s="359"/>
      <c r="O21" s="359"/>
      <c r="P21" s="375"/>
      <c r="Q21" s="327">
        <f t="shared" si="0"/>
        <v>30</v>
      </c>
      <c r="R21" s="177">
        <f t="shared" si="1"/>
        <v>1</v>
      </c>
    </row>
    <row r="22" spans="1:18" ht="15.75" thickBot="1">
      <c r="A22" s="1025"/>
      <c r="B22" s="784" t="s">
        <v>45</v>
      </c>
      <c r="C22" s="299" t="s">
        <v>19</v>
      </c>
      <c r="D22" s="313" t="s">
        <v>128</v>
      </c>
      <c r="E22" s="365">
        <v>30</v>
      </c>
      <c r="F22" s="324" t="s">
        <v>125</v>
      </c>
      <c r="G22" s="366">
        <v>2</v>
      </c>
      <c r="H22" s="367">
        <v>30</v>
      </c>
      <c r="I22" s="324" t="s">
        <v>102</v>
      </c>
      <c r="J22" s="368">
        <v>3</v>
      </c>
      <c r="K22" s="380"/>
      <c r="L22" s="381"/>
      <c r="M22" s="382"/>
      <c r="N22" s="381"/>
      <c r="O22" s="381"/>
      <c r="P22" s="383"/>
      <c r="Q22" s="327">
        <f t="shared" si="0"/>
        <v>60</v>
      </c>
      <c r="R22" s="295">
        <f t="shared" si="1"/>
        <v>5</v>
      </c>
    </row>
    <row r="23" spans="1:18" ht="29.25" customHeight="1" thickBot="1">
      <c r="A23" s="786"/>
      <c r="B23" s="888" t="s">
        <v>46</v>
      </c>
      <c r="C23" s="888"/>
      <c r="D23" s="888"/>
      <c r="E23" s="889"/>
      <c r="F23" s="889"/>
      <c r="G23" s="889"/>
      <c r="H23" s="889"/>
      <c r="I23" s="889"/>
      <c r="J23" s="889"/>
      <c r="K23" s="888"/>
      <c r="L23" s="888"/>
      <c r="M23" s="888"/>
      <c r="N23" s="888"/>
      <c r="O23" s="888"/>
      <c r="P23" s="888"/>
      <c r="Q23" s="888"/>
      <c r="R23" s="888"/>
    </row>
    <row r="24" spans="1:18">
      <c r="A24" s="856"/>
      <c r="B24" s="843" t="s">
        <v>107</v>
      </c>
      <c r="C24" s="811" t="s">
        <v>1</v>
      </c>
      <c r="D24" s="846" t="s">
        <v>2</v>
      </c>
      <c r="E24" s="817" t="s">
        <v>118</v>
      </c>
      <c r="F24" s="818"/>
      <c r="G24" s="818"/>
      <c r="H24" s="818"/>
      <c r="I24" s="818"/>
      <c r="J24" s="819"/>
      <c r="K24" s="965" t="s">
        <v>121</v>
      </c>
      <c r="L24" s="965"/>
      <c r="M24" s="965"/>
      <c r="N24" s="965"/>
      <c r="O24" s="965"/>
      <c r="P24" s="966"/>
      <c r="Q24" s="811" t="s">
        <v>6</v>
      </c>
      <c r="R24" s="811" t="s">
        <v>7</v>
      </c>
    </row>
    <row r="25" spans="1:18">
      <c r="A25" s="856"/>
      <c r="B25" s="857"/>
      <c r="C25" s="856"/>
      <c r="D25" s="858"/>
      <c r="E25" s="869" t="s">
        <v>8</v>
      </c>
      <c r="F25" s="847"/>
      <c r="G25" s="847"/>
      <c r="H25" s="847" t="s">
        <v>9</v>
      </c>
      <c r="I25" s="847"/>
      <c r="J25" s="848"/>
      <c r="K25" s="968"/>
      <c r="L25" s="968"/>
      <c r="M25" s="968"/>
      <c r="N25" s="968"/>
      <c r="O25" s="968"/>
      <c r="P25" s="969"/>
      <c r="Q25" s="856"/>
      <c r="R25" s="856"/>
    </row>
    <row r="26" spans="1:18" ht="15.75" thickBot="1">
      <c r="A26" s="856"/>
      <c r="B26" s="857"/>
      <c r="C26" s="856"/>
      <c r="D26" s="858"/>
      <c r="E26" s="10" t="s">
        <v>14</v>
      </c>
      <c r="F26" s="11" t="s">
        <v>15</v>
      </c>
      <c r="G26" s="12" t="s">
        <v>7</v>
      </c>
      <c r="H26" s="11" t="s">
        <v>14</v>
      </c>
      <c r="I26" s="11" t="s">
        <v>15</v>
      </c>
      <c r="J26" s="13" t="s">
        <v>7</v>
      </c>
      <c r="K26" s="890" t="s">
        <v>191</v>
      </c>
      <c r="L26" s="938"/>
      <c r="M26" s="938"/>
      <c r="N26" s="938"/>
      <c r="O26" s="938"/>
      <c r="P26" s="939"/>
      <c r="Q26" s="856"/>
      <c r="R26" s="856"/>
    </row>
    <row r="27" spans="1:18">
      <c r="A27" s="879"/>
      <c r="B27" s="46" t="s">
        <v>119</v>
      </c>
      <c r="C27" s="44" t="s">
        <v>36</v>
      </c>
      <c r="D27" s="117" t="s">
        <v>17</v>
      </c>
      <c r="E27" s="225">
        <v>30</v>
      </c>
      <c r="F27" s="226" t="s">
        <v>102</v>
      </c>
      <c r="G27" s="227">
        <v>2</v>
      </c>
      <c r="H27" s="226"/>
      <c r="I27" s="226"/>
      <c r="J27" s="228"/>
      <c r="K27" s="940"/>
      <c r="L27" s="940"/>
      <c r="M27" s="940"/>
      <c r="N27" s="940"/>
      <c r="O27" s="940"/>
      <c r="P27" s="941"/>
      <c r="Q27" s="69">
        <f>SUM(E27,H27)</f>
        <v>30</v>
      </c>
      <c r="R27" s="69">
        <f>SUM(G27,J27)</f>
        <v>2</v>
      </c>
    </row>
    <row r="28" spans="1:18">
      <c r="A28" s="879"/>
      <c r="B28" s="46" t="s">
        <v>120</v>
      </c>
      <c r="C28" s="44" t="s">
        <v>36</v>
      </c>
      <c r="D28" s="135" t="s">
        <v>21</v>
      </c>
      <c r="E28" s="436">
        <v>30</v>
      </c>
      <c r="F28" s="437" t="s">
        <v>124</v>
      </c>
      <c r="G28" s="438">
        <v>1</v>
      </c>
      <c r="H28" s="437">
        <v>30</v>
      </c>
      <c r="I28" s="437" t="s">
        <v>124</v>
      </c>
      <c r="J28" s="439">
        <v>1</v>
      </c>
      <c r="K28" s="940"/>
      <c r="L28" s="940"/>
      <c r="M28" s="940"/>
      <c r="N28" s="940"/>
      <c r="O28" s="940"/>
      <c r="P28" s="941"/>
      <c r="Q28" s="69">
        <f>SUM(E28,H28)</f>
        <v>60</v>
      </c>
      <c r="R28" s="69">
        <f>SUM(G28,J28)</f>
        <v>2</v>
      </c>
    </row>
    <row r="29" spans="1:18" ht="15.75" thickBot="1">
      <c r="A29" s="145"/>
      <c r="B29" s="145"/>
      <c r="C29" s="145"/>
      <c r="D29" s="788" t="s">
        <v>136</v>
      </c>
      <c r="E29" s="789">
        <f>SUM(E27:E28)</f>
        <v>60</v>
      </c>
      <c r="F29" s="171"/>
      <c r="G29" s="171">
        <f>SUM(G27:G28)</f>
        <v>3</v>
      </c>
      <c r="H29" s="171">
        <f>SUM(H27:H28)</f>
        <v>30</v>
      </c>
      <c r="I29" s="171"/>
      <c r="J29" s="790">
        <f>SUM(J27,J28)</f>
        <v>1</v>
      </c>
      <c r="K29" s="942"/>
      <c r="L29" s="942"/>
      <c r="M29" s="942"/>
      <c r="N29" s="942"/>
      <c r="O29" s="942"/>
      <c r="P29" s="943"/>
      <c r="Q29" s="136">
        <f>SUM(E27,E28,H27,H28)</f>
        <v>90</v>
      </c>
      <c r="R29" s="148">
        <f>SUM(G27:G28,J27:J28)</f>
        <v>4</v>
      </c>
    </row>
    <row r="30" spans="1:18" ht="21.75" customHeight="1">
      <c r="A30" s="137"/>
      <c r="B30" s="113"/>
      <c r="C30" s="145"/>
      <c r="D30" s="138" t="s">
        <v>38</v>
      </c>
      <c r="E30" s="29">
        <f>SUM(E5:E22)</f>
        <v>360</v>
      </c>
      <c r="F30" s="29"/>
      <c r="G30" s="30">
        <f>SUM(G5:G22)</f>
        <v>31</v>
      </c>
      <c r="H30" s="29">
        <f>SUM(H5:H22)</f>
        <v>390</v>
      </c>
      <c r="I30" s="29"/>
      <c r="J30" s="30">
        <f>SUM(J5:J22)</f>
        <v>37</v>
      </c>
      <c r="K30" s="139">
        <f>SUM(K5:K28)</f>
        <v>120</v>
      </c>
      <c r="L30" s="139"/>
      <c r="M30" s="149">
        <f>SUM(M5:M28)</f>
        <v>19</v>
      </c>
      <c r="N30" s="139">
        <f>SUM(N5:N22)</f>
        <v>109</v>
      </c>
      <c r="O30" s="139"/>
      <c r="P30" s="149">
        <f>SUM(P5:P22)</f>
        <v>33</v>
      </c>
      <c r="Q30" s="140">
        <f>SUM(Q5:Q22)</f>
        <v>979</v>
      </c>
      <c r="R30" s="150">
        <f>SUM(R5:R22)</f>
        <v>120</v>
      </c>
    </row>
    <row r="31" spans="1:18" ht="21.75" customHeight="1">
      <c r="A31" s="137"/>
      <c r="B31" s="137"/>
      <c r="C31" s="137"/>
      <c r="D31" s="69" t="s">
        <v>39</v>
      </c>
      <c r="E31" s="857">
        <f>SUM(E30,H30)-(E11+E12+H11+H12)</f>
        <v>660</v>
      </c>
      <c r="F31" s="857"/>
      <c r="G31" s="857"/>
      <c r="H31" s="857">
        <f>SUM(G30,J30)</f>
        <v>68</v>
      </c>
      <c r="I31" s="857"/>
      <c r="J31" s="857"/>
      <c r="K31" s="857">
        <f>SUM(K30,N30)-(K11+N11+K12+N12)</f>
        <v>139</v>
      </c>
      <c r="L31" s="857"/>
      <c r="M31" s="857"/>
      <c r="N31" s="857">
        <f>SUM(M30,P30)</f>
        <v>52</v>
      </c>
      <c r="O31" s="857"/>
      <c r="P31" s="857"/>
      <c r="Q31" s="141">
        <f>Q30+Q29</f>
        <v>1069</v>
      </c>
      <c r="R31" s="398">
        <f>R30+R29</f>
        <v>124</v>
      </c>
    </row>
    <row r="32" spans="1:18">
      <c r="A32" s="137"/>
      <c r="B32" s="137"/>
      <c r="C32" s="137"/>
      <c r="D32" s="137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42">
        <f>SUM(R6,R7,R9,R11,R21,R12,R22,R27,R28,R10)</f>
        <v>43</v>
      </c>
      <c r="R32" s="222" t="s">
        <v>7</v>
      </c>
    </row>
    <row r="33" spans="1: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>
        <f>(Q32*100)/R31</f>
        <v>34.677419354838712</v>
      </c>
      <c r="R33" s="3"/>
    </row>
  </sheetData>
  <sheetProtection selectLockedCells="1" selectUnlockedCells="1"/>
  <mergeCells count="32">
    <mergeCell ref="A16:A22"/>
    <mergeCell ref="K26:P29"/>
    <mergeCell ref="R24:R26"/>
    <mergeCell ref="E25:G25"/>
    <mergeCell ref="Q2:Q4"/>
    <mergeCell ref="K24:P25"/>
    <mergeCell ref="K2:P2"/>
    <mergeCell ref="R2:R4"/>
    <mergeCell ref="E3:G3"/>
    <mergeCell ref="H3:J3"/>
    <mergeCell ref="K3:M3"/>
    <mergeCell ref="N3:P3"/>
    <mergeCell ref="A2:A4"/>
    <mergeCell ref="B2:B4"/>
    <mergeCell ref="C2:C4"/>
    <mergeCell ref="D2:D4"/>
    <mergeCell ref="E2:J2"/>
    <mergeCell ref="A1:R1"/>
    <mergeCell ref="H25:J25"/>
    <mergeCell ref="A27:A28"/>
    <mergeCell ref="E31:G31"/>
    <mergeCell ref="H31:J31"/>
    <mergeCell ref="K31:M31"/>
    <mergeCell ref="N31:P31"/>
    <mergeCell ref="B23:R23"/>
    <mergeCell ref="D24:D26"/>
    <mergeCell ref="E24:J24"/>
    <mergeCell ref="Q24:Q26"/>
    <mergeCell ref="A24:A26"/>
    <mergeCell ref="B24:B26"/>
    <mergeCell ref="C24:C26"/>
    <mergeCell ref="A5:A15"/>
  </mergeCells>
  <pageMargins left="0.25" right="0.25" top="0.75" bottom="0.75" header="0.3" footer="0.3"/>
  <pageSetup paperSize="9" scale="95" firstPageNumber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Y44"/>
  <sheetViews>
    <sheetView topLeftCell="A8" zoomScaleNormal="100" workbookViewId="0">
      <selection activeCell="F50" sqref="F50"/>
    </sheetView>
  </sheetViews>
  <sheetFormatPr defaultColWidth="8.85546875" defaultRowHeight="15"/>
  <cols>
    <col min="1" max="1" width="5.7109375" customWidth="1"/>
    <col min="2" max="2" width="34" bestFit="1" customWidth="1"/>
    <col min="3" max="3" width="11.85546875" bestFit="1" customWidth="1"/>
    <col min="4" max="4" width="9" customWidth="1"/>
    <col min="5" max="5" width="4.85546875" customWidth="1"/>
    <col min="6" max="6" width="5" customWidth="1"/>
    <col min="7" max="7" width="5.28515625" customWidth="1"/>
    <col min="8" max="8" width="4.85546875" customWidth="1"/>
    <col min="9" max="9" width="5" customWidth="1"/>
    <col min="10" max="10" width="5.28515625" customWidth="1"/>
    <col min="11" max="11" width="4.85546875" customWidth="1"/>
    <col min="12" max="12" width="5" customWidth="1"/>
    <col min="13" max="13" width="5.28515625" customWidth="1"/>
    <col min="14" max="14" width="4.85546875" customWidth="1"/>
    <col min="15" max="15" width="5" customWidth="1"/>
    <col min="16" max="16" width="5.28515625" customWidth="1"/>
    <col min="17" max="17" width="4.85546875" customWidth="1"/>
    <col min="18" max="18" width="5" customWidth="1"/>
    <col min="19" max="19" width="5.28515625" customWidth="1"/>
    <col min="20" max="20" width="4.85546875" customWidth="1"/>
    <col min="21" max="21" width="5" customWidth="1"/>
    <col min="22" max="22" width="5.28515625" customWidth="1"/>
    <col min="23" max="23" width="5.42578125" customWidth="1"/>
    <col min="24" max="24" width="6.140625" customWidth="1"/>
  </cols>
  <sheetData>
    <row r="1" spans="1:24" ht="15.75" thickBot="1">
      <c r="A1" s="944" t="s">
        <v>151</v>
      </c>
      <c r="B1" s="944"/>
      <c r="C1" s="944"/>
      <c r="D1" s="944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  <c r="R1" s="945"/>
      <c r="S1" s="945"/>
      <c r="T1" s="945"/>
      <c r="U1" s="945"/>
      <c r="V1" s="945"/>
      <c r="W1" s="944"/>
      <c r="X1" s="944"/>
    </row>
    <row r="2" spans="1:24" ht="12.75" customHeight="1">
      <c r="A2" s="856"/>
      <c r="B2" s="841" t="s">
        <v>0</v>
      </c>
      <c r="C2" s="804" t="s">
        <v>1</v>
      </c>
      <c r="D2" s="844" t="s">
        <v>2</v>
      </c>
      <c r="E2" s="817" t="s">
        <v>3</v>
      </c>
      <c r="F2" s="818"/>
      <c r="G2" s="818"/>
      <c r="H2" s="818"/>
      <c r="I2" s="818"/>
      <c r="J2" s="819"/>
      <c r="K2" s="946" t="s">
        <v>4</v>
      </c>
      <c r="L2" s="914"/>
      <c r="M2" s="914"/>
      <c r="N2" s="914"/>
      <c r="O2" s="914"/>
      <c r="P2" s="915"/>
      <c r="Q2" s="918" t="s">
        <v>5</v>
      </c>
      <c r="R2" s="919"/>
      <c r="S2" s="919"/>
      <c r="T2" s="919"/>
      <c r="U2" s="919"/>
      <c r="V2" s="920"/>
      <c r="W2" s="849" t="s">
        <v>6</v>
      </c>
      <c r="X2" s="856" t="s">
        <v>7</v>
      </c>
    </row>
    <row r="3" spans="1:24">
      <c r="A3" s="856"/>
      <c r="B3" s="841"/>
      <c r="C3" s="804"/>
      <c r="D3" s="844"/>
      <c r="E3" s="869" t="s">
        <v>8</v>
      </c>
      <c r="F3" s="847"/>
      <c r="G3" s="847"/>
      <c r="H3" s="847" t="s">
        <v>9</v>
      </c>
      <c r="I3" s="847"/>
      <c r="J3" s="848"/>
      <c r="K3" s="947" t="s">
        <v>10</v>
      </c>
      <c r="L3" s="916"/>
      <c r="M3" s="916"/>
      <c r="N3" s="916" t="s">
        <v>11</v>
      </c>
      <c r="O3" s="916"/>
      <c r="P3" s="917"/>
      <c r="Q3" s="912" t="s">
        <v>12</v>
      </c>
      <c r="R3" s="910"/>
      <c r="S3" s="910"/>
      <c r="T3" s="910" t="s">
        <v>13</v>
      </c>
      <c r="U3" s="910"/>
      <c r="V3" s="911"/>
      <c r="W3" s="849"/>
      <c r="X3" s="856"/>
    </row>
    <row r="4" spans="1:24" ht="15.75" thickBot="1">
      <c r="A4" s="804"/>
      <c r="B4" s="841"/>
      <c r="C4" s="804"/>
      <c r="D4" s="844"/>
      <c r="E4" s="10" t="s">
        <v>14</v>
      </c>
      <c r="F4" s="11" t="s">
        <v>15</v>
      </c>
      <c r="G4" s="12" t="s">
        <v>7</v>
      </c>
      <c r="H4" s="11" t="s">
        <v>14</v>
      </c>
      <c r="I4" s="11" t="s">
        <v>15</v>
      </c>
      <c r="J4" s="13" t="s">
        <v>7</v>
      </c>
      <c r="K4" s="14" t="s">
        <v>14</v>
      </c>
      <c r="L4" s="15" t="s">
        <v>15</v>
      </c>
      <c r="M4" s="16" t="s">
        <v>7</v>
      </c>
      <c r="N4" s="17" t="s">
        <v>14</v>
      </c>
      <c r="O4" s="15" t="s">
        <v>15</v>
      </c>
      <c r="P4" s="18" t="s">
        <v>7</v>
      </c>
      <c r="Q4" s="19" t="s">
        <v>14</v>
      </c>
      <c r="R4" s="20" t="s">
        <v>15</v>
      </c>
      <c r="S4" s="21" t="s">
        <v>7</v>
      </c>
      <c r="T4" s="22" t="s">
        <v>14</v>
      </c>
      <c r="U4" s="20" t="s">
        <v>15</v>
      </c>
      <c r="V4" s="23" t="s">
        <v>7</v>
      </c>
      <c r="W4" s="849"/>
      <c r="X4" s="856"/>
    </row>
    <row r="5" spans="1:24">
      <c r="A5" s="1025" t="s">
        <v>167</v>
      </c>
      <c r="B5" s="286" t="s">
        <v>98</v>
      </c>
      <c r="C5" s="116" t="s">
        <v>16</v>
      </c>
      <c r="D5" s="117" t="s">
        <v>127</v>
      </c>
      <c r="E5" s="28">
        <v>30</v>
      </c>
      <c r="F5" s="29" t="s">
        <v>123</v>
      </c>
      <c r="G5" s="30">
        <v>10</v>
      </c>
      <c r="H5" s="29">
        <v>30</v>
      </c>
      <c r="I5" s="29" t="s">
        <v>123</v>
      </c>
      <c r="J5" s="31">
        <v>10</v>
      </c>
      <c r="K5" s="32">
        <v>30</v>
      </c>
      <c r="L5" s="33" t="s">
        <v>123</v>
      </c>
      <c r="M5" s="34">
        <v>10</v>
      </c>
      <c r="N5" s="35">
        <v>30</v>
      </c>
      <c r="O5" s="33" t="s">
        <v>123</v>
      </c>
      <c r="P5" s="36">
        <v>10</v>
      </c>
      <c r="Q5" s="37">
        <v>30</v>
      </c>
      <c r="R5" s="38" t="s">
        <v>123</v>
      </c>
      <c r="S5" s="39">
        <v>10</v>
      </c>
      <c r="T5" s="40">
        <v>30</v>
      </c>
      <c r="U5" s="38" t="s">
        <v>124</v>
      </c>
      <c r="V5" s="41">
        <v>19</v>
      </c>
      <c r="W5" s="220">
        <f t="shared" ref="W5:W15" si="0">SUM(E5,H5,K5,N5,Q5,T5)</f>
        <v>180</v>
      </c>
      <c r="X5" s="69">
        <f t="shared" ref="X5:X11" si="1">SUM(G5,J5,M5,P5,S5,V5)</f>
        <v>69</v>
      </c>
    </row>
    <row r="6" spans="1:24">
      <c r="A6" s="1025"/>
      <c r="B6" s="25" t="s">
        <v>170</v>
      </c>
      <c r="C6" s="44" t="s">
        <v>19</v>
      </c>
      <c r="D6" s="45" t="s">
        <v>130</v>
      </c>
      <c r="E6" s="28"/>
      <c r="F6" s="29"/>
      <c r="G6" s="30"/>
      <c r="H6" s="29"/>
      <c r="I6" s="29"/>
      <c r="J6" s="31"/>
      <c r="K6" s="32"/>
      <c r="L6" s="33"/>
      <c r="M6" s="34"/>
      <c r="N6" s="35"/>
      <c r="O6" s="33"/>
      <c r="P6" s="36"/>
      <c r="Q6" s="37">
        <v>15</v>
      </c>
      <c r="R6" s="38" t="s">
        <v>124</v>
      </c>
      <c r="S6" s="39">
        <v>1</v>
      </c>
      <c r="T6" s="40">
        <v>15</v>
      </c>
      <c r="U6" s="38" t="s">
        <v>124</v>
      </c>
      <c r="V6" s="41">
        <v>1</v>
      </c>
      <c r="W6" s="220">
        <f t="shared" si="0"/>
        <v>30</v>
      </c>
      <c r="X6" s="69">
        <f t="shared" si="1"/>
        <v>2</v>
      </c>
    </row>
    <row r="7" spans="1:24">
      <c r="A7" s="1025"/>
      <c r="B7" s="271" t="s">
        <v>80</v>
      </c>
      <c r="C7" s="116" t="s">
        <v>16</v>
      </c>
      <c r="D7" s="117" t="s">
        <v>127</v>
      </c>
      <c r="E7" s="97">
        <v>15</v>
      </c>
      <c r="F7" s="70" t="s">
        <v>124</v>
      </c>
      <c r="G7" s="49">
        <v>1</v>
      </c>
      <c r="H7" s="98">
        <v>15</v>
      </c>
      <c r="I7" s="70" t="s">
        <v>124</v>
      </c>
      <c r="J7" s="50">
        <v>1</v>
      </c>
      <c r="K7" s="51"/>
      <c r="L7" s="54"/>
      <c r="M7" s="53"/>
      <c r="N7" s="54"/>
      <c r="O7" s="54"/>
      <c r="P7" s="55"/>
      <c r="Q7" s="56"/>
      <c r="R7" s="68"/>
      <c r="S7" s="58"/>
      <c r="T7" s="59"/>
      <c r="U7" s="68"/>
      <c r="V7" s="60"/>
      <c r="W7" s="220">
        <f t="shared" si="0"/>
        <v>30</v>
      </c>
      <c r="X7" s="69">
        <f t="shared" si="1"/>
        <v>2</v>
      </c>
    </row>
    <row r="8" spans="1:24">
      <c r="A8" s="1025"/>
      <c r="B8" s="271" t="s">
        <v>81</v>
      </c>
      <c r="C8" s="116" t="s">
        <v>16</v>
      </c>
      <c r="D8" s="117" t="s">
        <v>127</v>
      </c>
      <c r="E8" s="97">
        <v>15</v>
      </c>
      <c r="F8" s="70" t="s">
        <v>124</v>
      </c>
      <c r="G8" s="49">
        <v>0.5</v>
      </c>
      <c r="H8" s="98">
        <v>15</v>
      </c>
      <c r="I8" s="70" t="s">
        <v>124</v>
      </c>
      <c r="J8" s="50">
        <v>0.5</v>
      </c>
      <c r="K8" s="51">
        <v>15</v>
      </c>
      <c r="L8" s="54" t="s">
        <v>124</v>
      </c>
      <c r="M8" s="53">
        <v>0.5</v>
      </c>
      <c r="N8" s="54">
        <v>15</v>
      </c>
      <c r="O8" s="54" t="s">
        <v>124</v>
      </c>
      <c r="P8" s="55">
        <v>0.5</v>
      </c>
      <c r="Q8" s="56"/>
      <c r="R8" s="57"/>
      <c r="S8" s="58"/>
      <c r="T8" s="59"/>
      <c r="U8" s="57"/>
      <c r="V8" s="60"/>
      <c r="W8" s="220">
        <f t="shared" si="0"/>
        <v>60</v>
      </c>
      <c r="X8" s="69">
        <f t="shared" si="1"/>
        <v>2</v>
      </c>
    </row>
    <row r="9" spans="1:24">
      <c r="A9" s="1025"/>
      <c r="B9" s="271" t="s">
        <v>96</v>
      </c>
      <c r="C9" s="44" t="s">
        <v>19</v>
      </c>
      <c r="D9" s="123" t="s">
        <v>130</v>
      </c>
      <c r="E9" s="47">
        <v>30</v>
      </c>
      <c r="F9" s="48" t="s">
        <v>123</v>
      </c>
      <c r="G9" s="49">
        <v>3</v>
      </c>
      <c r="H9" s="48">
        <v>30</v>
      </c>
      <c r="I9" s="48" t="s">
        <v>123</v>
      </c>
      <c r="J9" s="50">
        <v>3</v>
      </c>
      <c r="K9" s="51">
        <v>30</v>
      </c>
      <c r="L9" s="54" t="s">
        <v>123</v>
      </c>
      <c r="M9" s="53">
        <v>3</v>
      </c>
      <c r="N9" s="54">
        <v>30</v>
      </c>
      <c r="O9" s="54" t="s">
        <v>123</v>
      </c>
      <c r="P9" s="55">
        <v>3</v>
      </c>
      <c r="Q9" s="56">
        <v>30</v>
      </c>
      <c r="R9" s="68" t="s">
        <v>123</v>
      </c>
      <c r="S9" s="58">
        <v>3</v>
      </c>
      <c r="T9" s="59">
        <v>30</v>
      </c>
      <c r="U9" s="68" t="s">
        <v>123</v>
      </c>
      <c r="V9" s="60">
        <v>3</v>
      </c>
      <c r="W9" s="220">
        <f t="shared" si="0"/>
        <v>180</v>
      </c>
      <c r="X9" s="62">
        <f t="shared" si="1"/>
        <v>18</v>
      </c>
    </row>
    <row r="10" spans="1:24">
      <c r="A10" s="1025"/>
      <c r="B10" s="271" t="s">
        <v>70</v>
      </c>
      <c r="C10" s="116" t="s">
        <v>16</v>
      </c>
      <c r="D10" s="123" t="s">
        <v>130</v>
      </c>
      <c r="E10" s="47">
        <v>60</v>
      </c>
      <c r="F10" s="48" t="s">
        <v>124</v>
      </c>
      <c r="G10" s="49">
        <v>4</v>
      </c>
      <c r="H10" s="48">
        <v>60</v>
      </c>
      <c r="I10" s="48" t="s">
        <v>125</v>
      </c>
      <c r="J10" s="50">
        <v>4</v>
      </c>
      <c r="K10" s="51">
        <v>60</v>
      </c>
      <c r="L10" s="54" t="s">
        <v>124</v>
      </c>
      <c r="M10" s="53">
        <v>4</v>
      </c>
      <c r="N10" s="54">
        <v>60</v>
      </c>
      <c r="O10" s="54" t="s">
        <v>125</v>
      </c>
      <c r="P10" s="55">
        <v>4</v>
      </c>
      <c r="Q10" s="72">
        <v>60</v>
      </c>
      <c r="R10" s="68" t="s">
        <v>124</v>
      </c>
      <c r="S10" s="73">
        <v>4</v>
      </c>
      <c r="T10" s="68">
        <v>60</v>
      </c>
      <c r="U10" s="68" t="s">
        <v>125</v>
      </c>
      <c r="V10" s="74">
        <v>4</v>
      </c>
      <c r="W10" s="220">
        <f t="shared" si="0"/>
        <v>360</v>
      </c>
      <c r="X10" s="62">
        <f t="shared" si="1"/>
        <v>24</v>
      </c>
    </row>
    <row r="11" spans="1:24">
      <c r="A11" s="1025"/>
      <c r="B11" s="271" t="s">
        <v>65</v>
      </c>
      <c r="C11" s="116" t="s">
        <v>16</v>
      </c>
      <c r="D11" s="117" t="s">
        <v>128</v>
      </c>
      <c r="E11" s="47">
        <v>15</v>
      </c>
      <c r="F11" s="70" t="s">
        <v>124</v>
      </c>
      <c r="G11" s="49">
        <v>0.5</v>
      </c>
      <c r="H11" s="48">
        <v>15</v>
      </c>
      <c r="I11" s="70" t="s">
        <v>124</v>
      </c>
      <c r="J11" s="50">
        <v>0.5</v>
      </c>
      <c r="K11" s="51">
        <v>15</v>
      </c>
      <c r="L11" s="54" t="s">
        <v>124</v>
      </c>
      <c r="M11" s="53">
        <v>0.5</v>
      </c>
      <c r="N11" s="54">
        <v>15</v>
      </c>
      <c r="O11" s="54" t="s">
        <v>124</v>
      </c>
      <c r="P11" s="55">
        <v>0.5</v>
      </c>
      <c r="Q11" s="412">
        <v>15</v>
      </c>
      <c r="R11" s="414" t="s">
        <v>124</v>
      </c>
      <c r="S11" s="413">
        <v>0.5</v>
      </c>
      <c r="T11" s="414">
        <v>15</v>
      </c>
      <c r="U11" s="414" t="s">
        <v>124</v>
      </c>
      <c r="V11" s="415">
        <v>0.5</v>
      </c>
      <c r="W11" s="220">
        <f t="shared" si="0"/>
        <v>90</v>
      </c>
      <c r="X11" s="69">
        <f t="shared" si="1"/>
        <v>3</v>
      </c>
    </row>
    <row r="12" spans="1:24">
      <c r="A12" s="1025"/>
      <c r="B12" s="271" t="s">
        <v>67</v>
      </c>
      <c r="C12" s="44" t="s">
        <v>19</v>
      </c>
      <c r="D12" s="71" t="s">
        <v>21</v>
      </c>
      <c r="E12" s="47"/>
      <c r="F12" s="70"/>
      <c r="G12" s="49"/>
      <c r="H12" s="48"/>
      <c r="I12" s="70"/>
      <c r="J12" s="50"/>
      <c r="K12" s="47">
        <v>15</v>
      </c>
      <c r="L12" s="70" t="s">
        <v>124</v>
      </c>
      <c r="M12" s="49">
        <v>1</v>
      </c>
      <c r="N12" s="48">
        <v>15</v>
      </c>
      <c r="O12" s="70" t="s">
        <v>124</v>
      </c>
      <c r="P12" s="50">
        <v>1</v>
      </c>
      <c r="Q12" s="47">
        <v>15</v>
      </c>
      <c r="R12" s="70" t="s">
        <v>124</v>
      </c>
      <c r="S12" s="49">
        <v>1</v>
      </c>
      <c r="T12" s="48">
        <v>15</v>
      </c>
      <c r="U12" s="70" t="s">
        <v>124</v>
      </c>
      <c r="V12" s="50">
        <v>1</v>
      </c>
      <c r="W12" s="220">
        <f t="shared" si="0"/>
        <v>60</v>
      </c>
      <c r="X12" s="153">
        <f>SUM(V12,S12,P12,M12,J12,G12)</f>
        <v>4</v>
      </c>
    </row>
    <row r="13" spans="1:24">
      <c r="A13" s="1025"/>
      <c r="B13" s="287" t="s">
        <v>71</v>
      </c>
      <c r="C13" s="44" t="s">
        <v>19</v>
      </c>
      <c r="D13" s="71" t="s">
        <v>21</v>
      </c>
      <c r="E13" s="47">
        <v>15</v>
      </c>
      <c r="F13" s="48" t="s">
        <v>124</v>
      </c>
      <c r="G13" s="49">
        <v>0.5</v>
      </c>
      <c r="H13" s="48">
        <v>15</v>
      </c>
      <c r="I13" s="48" t="s">
        <v>124</v>
      </c>
      <c r="J13" s="50">
        <v>0.5</v>
      </c>
      <c r="K13" s="47">
        <v>15</v>
      </c>
      <c r="L13" s="70" t="s">
        <v>124</v>
      </c>
      <c r="M13" s="49">
        <v>0.5</v>
      </c>
      <c r="N13" s="48">
        <v>15</v>
      </c>
      <c r="O13" s="70" t="s">
        <v>124</v>
      </c>
      <c r="P13" s="50">
        <v>0.5</v>
      </c>
      <c r="Q13" s="47"/>
      <c r="R13" s="70"/>
      <c r="S13" s="49"/>
      <c r="T13" s="48"/>
      <c r="U13" s="70"/>
      <c r="V13" s="50"/>
      <c r="W13" s="220">
        <f t="shared" si="0"/>
        <v>60</v>
      </c>
      <c r="X13" s="153">
        <f>SUM(V13,S13,P13,M13,J13,G13)</f>
        <v>2</v>
      </c>
    </row>
    <row r="14" spans="1:24">
      <c r="A14" s="1025"/>
      <c r="B14" s="271" t="s">
        <v>73</v>
      </c>
      <c r="C14" s="44" t="s">
        <v>16</v>
      </c>
      <c r="D14" s="123" t="s">
        <v>130</v>
      </c>
      <c r="E14" s="47"/>
      <c r="F14" s="70"/>
      <c r="G14" s="49"/>
      <c r="H14" s="48"/>
      <c r="I14" s="70"/>
      <c r="J14" s="50"/>
      <c r="K14" s="51">
        <v>30</v>
      </c>
      <c r="L14" s="54" t="s">
        <v>124</v>
      </c>
      <c r="M14" s="53">
        <v>1</v>
      </c>
      <c r="N14" s="54">
        <v>30</v>
      </c>
      <c r="O14" s="54" t="s">
        <v>102</v>
      </c>
      <c r="P14" s="55">
        <v>2</v>
      </c>
      <c r="Q14" s="56"/>
      <c r="R14" s="68"/>
      <c r="S14" s="58"/>
      <c r="T14" s="59"/>
      <c r="U14" s="68"/>
      <c r="V14" s="60"/>
      <c r="W14" s="220">
        <f t="shared" si="0"/>
        <v>60</v>
      </c>
      <c r="X14" s="288">
        <f>SUM(V14,S14,P14,M14,J14,G14)</f>
        <v>3</v>
      </c>
    </row>
    <row r="15" spans="1:24">
      <c r="A15" s="1025"/>
      <c r="B15" s="289" t="s">
        <v>86</v>
      </c>
      <c r="C15" s="44" t="s">
        <v>16</v>
      </c>
      <c r="D15" s="123" t="s">
        <v>130</v>
      </c>
      <c r="E15" s="47"/>
      <c r="F15" s="70"/>
      <c r="G15" s="49"/>
      <c r="H15" s="48"/>
      <c r="I15" s="70"/>
      <c r="J15" s="50"/>
      <c r="K15" s="51"/>
      <c r="L15" s="54"/>
      <c r="M15" s="53"/>
      <c r="N15" s="54"/>
      <c r="O15" s="54"/>
      <c r="P15" s="55"/>
      <c r="Q15" s="56">
        <v>30</v>
      </c>
      <c r="R15" s="68" t="s">
        <v>124</v>
      </c>
      <c r="S15" s="58">
        <v>1</v>
      </c>
      <c r="T15" s="59">
        <v>30</v>
      </c>
      <c r="U15" s="68" t="s">
        <v>102</v>
      </c>
      <c r="V15" s="60">
        <v>2</v>
      </c>
      <c r="W15" s="220">
        <f t="shared" si="0"/>
        <v>60</v>
      </c>
      <c r="X15" s="288">
        <f>SUM(V15,S15,P15,M15,J15,G15)</f>
        <v>3</v>
      </c>
    </row>
    <row r="16" spans="1:24">
      <c r="A16" s="1025"/>
      <c r="B16" s="272" t="s">
        <v>75</v>
      </c>
      <c r="C16" s="44" t="s">
        <v>16</v>
      </c>
      <c r="D16" s="117" t="s">
        <v>128</v>
      </c>
      <c r="E16" s="47">
        <v>15</v>
      </c>
      <c r="F16" s="48" t="s">
        <v>124</v>
      </c>
      <c r="G16" s="49">
        <v>0.5</v>
      </c>
      <c r="H16" s="48">
        <v>15</v>
      </c>
      <c r="I16" s="48" t="s">
        <v>124</v>
      </c>
      <c r="J16" s="50">
        <v>0.5</v>
      </c>
      <c r="K16" s="51">
        <v>15</v>
      </c>
      <c r="L16" s="54" t="s">
        <v>124</v>
      </c>
      <c r="M16" s="53">
        <v>0.5</v>
      </c>
      <c r="N16" s="54">
        <v>15</v>
      </c>
      <c r="O16" s="54" t="s">
        <v>124</v>
      </c>
      <c r="P16" s="55">
        <v>0.5</v>
      </c>
      <c r="Q16" s="56"/>
      <c r="R16" s="68"/>
      <c r="S16" s="58"/>
      <c r="T16" s="59"/>
      <c r="U16" s="68"/>
      <c r="V16" s="60"/>
      <c r="W16" s="220">
        <f t="shared" ref="W16:W24" si="2">SUM(E16,H16,K16,N16,Q16,T16)</f>
        <v>60</v>
      </c>
      <c r="X16" s="69">
        <f t="shared" ref="X16:X26" si="3">SUM(G16,J16,M16,P16,S16,V16)</f>
        <v>2</v>
      </c>
    </row>
    <row r="17" spans="1:25" s="2" customFormat="1">
      <c r="A17" s="1025"/>
      <c r="B17" s="271" t="s">
        <v>51</v>
      </c>
      <c r="C17" s="116" t="s">
        <v>16</v>
      </c>
      <c r="D17" s="117" t="s">
        <v>128</v>
      </c>
      <c r="E17" s="47">
        <v>30</v>
      </c>
      <c r="F17" s="48" t="s">
        <v>124</v>
      </c>
      <c r="G17" s="49">
        <v>1</v>
      </c>
      <c r="H17" s="48">
        <v>30</v>
      </c>
      <c r="I17" s="48" t="s">
        <v>102</v>
      </c>
      <c r="J17" s="50">
        <v>2</v>
      </c>
      <c r="K17" s="51"/>
      <c r="L17" s="54"/>
      <c r="M17" s="53"/>
      <c r="N17" s="54"/>
      <c r="O17" s="54"/>
      <c r="P17" s="55"/>
      <c r="Q17" s="56"/>
      <c r="R17" s="59"/>
      <c r="S17" s="58"/>
      <c r="T17" s="59"/>
      <c r="U17" s="59"/>
      <c r="V17" s="60"/>
      <c r="W17" s="220">
        <f t="shared" si="2"/>
        <v>60</v>
      </c>
      <c r="X17" s="69">
        <f t="shared" si="3"/>
        <v>3</v>
      </c>
      <c r="Y17"/>
    </row>
    <row r="18" spans="1:25" s="2" customFormat="1">
      <c r="A18" s="1025"/>
      <c r="B18" s="271" t="s">
        <v>28</v>
      </c>
      <c r="C18" s="116" t="s">
        <v>16</v>
      </c>
      <c r="D18" s="117" t="s">
        <v>128</v>
      </c>
      <c r="E18" s="47">
        <v>30</v>
      </c>
      <c r="F18" s="70" t="s">
        <v>125</v>
      </c>
      <c r="G18" s="49">
        <v>2</v>
      </c>
      <c r="H18" s="48">
        <v>30</v>
      </c>
      <c r="I18" s="70" t="s">
        <v>102</v>
      </c>
      <c r="J18" s="50">
        <v>2</v>
      </c>
      <c r="K18" s="51"/>
      <c r="L18" s="54"/>
      <c r="M18" s="53"/>
      <c r="N18" s="54"/>
      <c r="O18" s="54"/>
      <c r="P18" s="55"/>
      <c r="Q18" s="56"/>
      <c r="R18" s="59"/>
      <c r="S18" s="58"/>
      <c r="T18" s="59"/>
      <c r="U18" s="59"/>
      <c r="V18" s="60"/>
      <c r="W18" s="220">
        <f t="shared" si="2"/>
        <v>60</v>
      </c>
      <c r="X18" s="69">
        <f t="shared" si="3"/>
        <v>4</v>
      </c>
      <c r="Y18"/>
    </row>
    <row r="19" spans="1:25" s="2" customFormat="1">
      <c r="A19" s="1025" t="s">
        <v>168</v>
      </c>
      <c r="B19" s="271" t="s">
        <v>29</v>
      </c>
      <c r="C19" s="116" t="s">
        <v>16</v>
      </c>
      <c r="D19" s="123" t="s">
        <v>130</v>
      </c>
      <c r="E19" s="47">
        <v>30</v>
      </c>
      <c r="F19" s="70" t="s">
        <v>124</v>
      </c>
      <c r="G19" s="49">
        <v>1</v>
      </c>
      <c r="H19" s="48">
        <v>30</v>
      </c>
      <c r="I19" s="70" t="s">
        <v>102</v>
      </c>
      <c r="J19" s="50">
        <v>2</v>
      </c>
      <c r="K19" s="51"/>
      <c r="L19" s="54"/>
      <c r="M19" s="53"/>
      <c r="N19" s="54"/>
      <c r="O19" s="54"/>
      <c r="P19" s="55"/>
      <c r="Q19" s="56"/>
      <c r="R19" s="59"/>
      <c r="S19" s="58"/>
      <c r="T19" s="59"/>
      <c r="U19" s="59"/>
      <c r="V19" s="60"/>
      <c r="W19" s="220">
        <f t="shared" si="2"/>
        <v>60</v>
      </c>
      <c r="X19" s="69">
        <f t="shared" si="3"/>
        <v>3</v>
      </c>
      <c r="Y19"/>
    </row>
    <row r="20" spans="1:25" s="2" customFormat="1">
      <c r="A20" s="1025"/>
      <c r="B20" s="271" t="s">
        <v>30</v>
      </c>
      <c r="C20" s="116" t="s">
        <v>16</v>
      </c>
      <c r="D20" s="123" t="s">
        <v>130</v>
      </c>
      <c r="E20" s="47"/>
      <c r="F20" s="134"/>
      <c r="G20" s="49"/>
      <c r="H20" s="48"/>
      <c r="I20" s="48"/>
      <c r="J20" s="50"/>
      <c r="K20" s="51"/>
      <c r="L20" s="54"/>
      <c r="M20" s="53"/>
      <c r="N20" s="54"/>
      <c r="O20" s="54"/>
      <c r="P20" s="55"/>
      <c r="Q20" s="56">
        <v>15</v>
      </c>
      <c r="R20" s="59" t="s">
        <v>124</v>
      </c>
      <c r="S20" s="58">
        <v>1</v>
      </c>
      <c r="T20" s="59"/>
      <c r="U20" s="59"/>
      <c r="V20" s="60"/>
      <c r="W20" s="220">
        <f t="shared" si="2"/>
        <v>15</v>
      </c>
      <c r="X20" s="69">
        <f t="shared" si="3"/>
        <v>1</v>
      </c>
      <c r="Y20"/>
    </row>
    <row r="21" spans="1:25" s="2" customFormat="1">
      <c r="A21" s="1025"/>
      <c r="B21" s="271" t="s">
        <v>31</v>
      </c>
      <c r="C21" s="116" t="s">
        <v>16</v>
      </c>
      <c r="D21" s="123" t="s">
        <v>130</v>
      </c>
      <c r="E21" s="290"/>
      <c r="F21" s="291"/>
      <c r="G21" s="292"/>
      <c r="H21" s="208">
        <v>15</v>
      </c>
      <c r="I21" s="70" t="s">
        <v>102</v>
      </c>
      <c r="J21" s="49">
        <v>1</v>
      </c>
      <c r="K21" s="51"/>
      <c r="L21" s="54"/>
      <c r="M21" s="53"/>
      <c r="N21" s="54"/>
      <c r="O21" s="54"/>
      <c r="P21" s="55"/>
      <c r="Q21" s="56"/>
      <c r="R21" s="59"/>
      <c r="S21" s="58"/>
      <c r="T21" s="59"/>
      <c r="U21" s="59"/>
      <c r="V21" s="60"/>
      <c r="W21" s="220">
        <f t="shared" si="2"/>
        <v>15</v>
      </c>
      <c r="X21" s="69">
        <f t="shared" si="3"/>
        <v>1</v>
      </c>
      <c r="Y21"/>
    </row>
    <row r="22" spans="1:25" s="2" customFormat="1">
      <c r="A22" s="1025"/>
      <c r="B22" s="271" t="s">
        <v>32</v>
      </c>
      <c r="C22" s="116" t="s">
        <v>16</v>
      </c>
      <c r="D22" s="123" t="s">
        <v>130</v>
      </c>
      <c r="E22" s="47">
        <v>2</v>
      </c>
      <c r="F22" s="212" t="s">
        <v>124</v>
      </c>
      <c r="G22" s="49">
        <v>0</v>
      </c>
      <c r="H22" s="48"/>
      <c r="I22" s="48"/>
      <c r="J22" s="50"/>
      <c r="K22" s="51"/>
      <c r="L22" s="54"/>
      <c r="M22" s="53"/>
      <c r="N22" s="54"/>
      <c r="O22" s="54"/>
      <c r="P22" s="55"/>
      <c r="Q22" s="56"/>
      <c r="R22" s="59"/>
      <c r="S22" s="58"/>
      <c r="T22" s="59"/>
      <c r="U22" s="59"/>
      <c r="V22" s="60"/>
      <c r="W22" s="220">
        <f t="shared" si="2"/>
        <v>2</v>
      </c>
      <c r="X22" s="288">
        <f t="shared" si="3"/>
        <v>0</v>
      </c>
      <c r="Y22"/>
    </row>
    <row r="23" spans="1:25" s="2" customFormat="1">
      <c r="A23" s="1025"/>
      <c r="B23" s="271" t="s">
        <v>33</v>
      </c>
      <c r="C23" s="116" t="s">
        <v>16</v>
      </c>
      <c r="D23" s="123" t="s">
        <v>130</v>
      </c>
      <c r="E23" s="47">
        <v>3</v>
      </c>
      <c r="F23" s="70" t="s">
        <v>124</v>
      </c>
      <c r="G23" s="49">
        <v>0</v>
      </c>
      <c r="H23" s="48"/>
      <c r="I23" s="48"/>
      <c r="J23" s="50"/>
      <c r="K23" s="51"/>
      <c r="L23" s="54"/>
      <c r="M23" s="53"/>
      <c r="N23" s="54"/>
      <c r="O23" s="54"/>
      <c r="P23" s="55"/>
      <c r="Q23" s="56"/>
      <c r="R23" s="59"/>
      <c r="S23" s="58"/>
      <c r="T23" s="59"/>
      <c r="U23" s="59"/>
      <c r="V23" s="60"/>
      <c r="W23" s="220">
        <f t="shared" si="2"/>
        <v>3</v>
      </c>
      <c r="X23" s="288">
        <f t="shared" si="3"/>
        <v>0</v>
      </c>
      <c r="Y23"/>
    </row>
    <row r="24" spans="1:25" s="2" customFormat="1">
      <c r="A24" s="1025"/>
      <c r="B24" s="272" t="s">
        <v>77</v>
      </c>
      <c r="C24" s="44" t="s">
        <v>19</v>
      </c>
      <c r="D24" s="117" t="s">
        <v>128</v>
      </c>
      <c r="E24" s="47">
        <v>30</v>
      </c>
      <c r="F24" s="210" t="s">
        <v>125</v>
      </c>
      <c r="G24" s="49">
        <v>2</v>
      </c>
      <c r="H24" s="48">
        <v>30</v>
      </c>
      <c r="I24" s="70" t="s">
        <v>125</v>
      </c>
      <c r="J24" s="50">
        <v>2</v>
      </c>
      <c r="K24" s="51">
        <v>30</v>
      </c>
      <c r="L24" s="54" t="s">
        <v>125</v>
      </c>
      <c r="M24" s="53">
        <v>2</v>
      </c>
      <c r="N24" s="54">
        <v>30</v>
      </c>
      <c r="O24" s="54" t="s">
        <v>102</v>
      </c>
      <c r="P24" s="55">
        <v>3</v>
      </c>
      <c r="Q24" s="56"/>
      <c r="R24" s="59"/>
      <c r="S24" s="58"/>
      <c r="T24" s="59"/>
      <c r="U24" s="59"/>
      <c r="V24" s="60"/>
      <c r="W24" s="220">
        <f t="shared" si="2"/>
        <v>120</v>
      </c>
      <c r="X24" s="62">
        <f t="shared" si="3"/>
        <v>9</v>
      </c>
      <c r="Y24"/>
    </row>
    <row r="25" spans="1:25">
      <c r="A25" s="1025"/>
      <c r="B25" s="272" t="s">
        <v>35</v>
      </c>
      <c r="C25" s="44" t="s">
        <v>19</v>
      </c>
      <c r="D25" s="117" t="s">
        <v>128</v>
      </c>
      <c r="E25" s="276"/>
      <c r="F25" s="277"/>
      <c r="G25" s="3"/>
      <c r="H25" s="215">
        <v>30</v>
      </c>
      <c r="I25" s="70" t="s">
        <v>124</v>
      </c>
      <c r="J25" s="77">
        <v>1</v>
      </c>
      <c r="K25" s="154"/>
      <c r="L25" s="155"/>
      <c r="M25" s="155"/>
      <c r="N25" s="155"/>
      <c r="O25" s="155"/>
      <c r="P25" s="156"/>
      <c r="Q25" s="56"/>
      <c r="R25" s="59"/>
      <c r="S25" s="58"/>
      <c r="T25" s="59"/>
      <c r="U25" s="59"/>
      <c r="V25" s="60"/>
      <c r="W25" s="220">
        <f>SUM(H25,K25,N25,Q25,T25)</f>
        <v>30</v>
      </c>
      <c r="X25" s="62">
        <f t="shared" si="3"/>
        <v>1</v>
      </c>
    </row>
    <row r="26" spans="1:25" ht="15.75" thickBot="1">
      <c r="A26" s="1025"/>
      <c r="B26" s="271" t="s">
        <v>52</v>
      </c>
      <c r="C26" s="116" t="s">
        <v>16</v>
      </c>
      <c r="D26" s="123" t="s">
        <v>130</v>
      </c>
      <c r="E26" s="82"/>
      <c r="F26" s="280"/>
      <c r="G26" s="84"/>
      <c r="H26" s="83"/>
      <c r="I26" s="83"/>
      <c r="J26" s="85"/>
      <c r="K26" s="86"/>
      <c r="L26" s="87"/>
      <c r="M26" s="88"/>
      <c r="N26" s="87">
        <v>15</v>
      </c>
      <c r="O26" s="87" t="s">
        <v>102</v>
      </c>
      <c r="P26" s="89">
        <v>1</v>
      </c>
      <c r="Q26" s="90"/>
      <c r="R26" s="93"/>
      <c r="S26" s="92"/>
      <c r="T26" s="93"/>
      <c r="U26" s="93"/>
      <c r="V26" s="94"/>
      <c r="W26" s="220">
        <v>15</v>
      </c>
      <c r="X26" s="168">
        <f t="shared" si="3"/>
        <v>1</v>
      </c>
    </row>
    <row r="27" spans="1:25" ht="27.75" customHeight="1" thickBot="1">
      <c r="A27" s="293"/>
      <c r="B27" s="859" t="s">
        <v>135</v>
      </c>
      <c r="C27" s="860"/>
      <c r="D27" s="860"/>
      <c r="E27" s="861"/>
      <c r="F27" s="861"/>
      <c r="G27" s="861"/>
      <c r="H27" s="861"/>
      <c r="I27" s="861"/>
      <c r="J27" s="861"/>
      <c r="K27" s="862"/>
      <c r="L27" s="862"/>
      <c r="M27" s="862"/>
      <c r="N27" s="862"/>
      <c r="O27" s="862"/>
      <c r="P27" s="862"/>
      <c r="Q27" s="862"/>
      <c r="R27" s="862"/>
      <c r="S27" s="862"/>
      <c r="T27" s="862"/>
      <c r="U27" s="862"/>
      <c r="V27" s="862"/>
      <c r="W27" s="860"/>
      <c r="X27" s="863"/>
    </row>
    <row r="28" spans="1:25">
      <c r="A28" s="804"/>
      <c r="B28" s="841" t="s">
        <v>107</v>
      </c>
      <c r="C28" s="804" t="s">
        <v>1</v>
      </c>
      <c r="D28" s="844" t="s">
        <v>2</v>
      </c>
      <c r="E28" s="870" t="s">
        <v>116</v>
      </c>
      <c r="F28" s="871"/>
      <c r="G28" s="871"/>
      <c r="H28" s="871"/>
      <c r="I28" s="871"/>
      <c r="J28" s="872"/>
      <c r="K28" s="832" t="s">
        <v>122</v>
      </c>
      <c r="L28" s="832"/>
      <c r="M28" s="832"/>
      <c r="N28" s="832"/>
      <c r="O28" s="832"/>
      <c r="P28" s="832"/>
      <c r="Q28" s="832"/>
      <c r="R28" s="832"/>
      <c r="S28" s="832"/>
      <c r="T28" s="832"/>
      <c r="U28" s="832"/>
      <c r="V28" s="833"/>
      <c r="W28" s="804" t="s">
        <v>6</v>
      </c>
      <c r="X28" s="804" t="s">
        <v>7</v>
      </c>
    </row>
    <row r="29" spans="1:25">
      <c r="A29" s="805"/>
      <c r="B29" s="842"/>
      <c r="C29" s="805"/>
      <c r="D29" s="845"/>
      <c r="E29" s="836" t="s">
        <v>8</v>
      </c>
      <c r="F29" s="837"/>
      <c r="G29" s="838"/>
      <c r="H29" s="839" t="s">
        <v>9</v>
      </c>
      <c r="I29" s="837"/>
      <c r="J29" s="840"/>
      <c r="K29" s="834"/>
      <c r="L29" s="834"/>
      <c r="M29" s="834"/>
      <c r="N29" s="834"/>
      <c r="O29" s="834"/>
      <c r="P29" s="834"/>
      <c r="Q29" s="834"/>
      <c r="R29" s="834"/>
      <c r="S29" s="834"/>
      <c r="T29" s="834"/>
      <c r="U29" s="834"/>
      <c r="V29" s="835"/>
      <c r="W29" s="805"/>
      <c r="X29" s="805"/>
    </row>
    <row r="30" spans="1:25" ht="15.75" thickBot="1">
      <c r="A30" s="806"/>
      <c r="B30" s="843"/>
      <c r="C30" s="811"/>
      <c r="D30" s="846"/>
      <c r="E30" s="10" t="s">
        <v>14</v>
      </c>
      <c r="F30" s="11" t="s">
        <v>15</v>
      </c>
      <c r="G30" s="12" t="s">
        <v>7</v>
      </c>
      <c r="H30" s="11" t="s">
        <v>14</v>
      </c>
      <c r="I30" s="11" t="s">
        <v>15</v>
      </c>
      <c r="J30" s="13" t="s">
        <v>7</v>
      </c>
      <c r="K30" s="824" t="s">
        <v>188</v>
      </c>
      <c r="L30" s="904"/>
      <c r="M30" s="904"/>
      <c r="N30" s="904"/>
      <c r="O30" s="904"/>
      <c r="P30" s="904"/>
      <c r="Q30" s="904"/>
      <c r="R30" s="904"/>
      <c r="S30" s="904"/>
      <c r="T30" s="904"/>
      <c r="U30" s="904"/>
      <c r="V30" s="905"/>
      <c r="W30" s="811"/>
      <c r="X30" s="811"/>
    </row>
    <row r="31" spans="1:25">
      <c r="A31" s="96"/>
      <c r="B31" s="46" t="s">
        <v>108</v>
      </c>
      <c r="C31" s="44" t="s">
        <v>36</v>
      </c>
      <c r="D31" s="422" t="s">
        <v>17</v>
      </c>
      <c r="E31" s="225">
        <v>30</v>
      </c>
      <c r="F31" s="226" t="s">
        <v>124</v>
      </c>
      <c r="G31" s="227">
        <v>1</v>
      </c>
      <c r="H31" s="226">
        <v>30</v>
      </c>
      <c r="I31" s="226" t="s">
        <v>102</v>
      </c>
      <c r="J31" s="228">
        <v>2</v>
      </c>
      <c r="K31" s="906"/>
      <c r="L31" s="906"/>
      <c r="M31" s="906"/>
      <c r="N31" s="906"/>
      <c r="O31" s="906"/>
      <c r="P31" s="906"/>
      <c r="Q31" s="906"/>
      <c r="R31" s="906"/>
      <c r="S31" s="906"/>
      <c r="T31" s="906"/>
      <c r="U31" s="906"/>
      <c r="V31" s="907"/>
      <c r="W31" s="69">
        <f t="shared" ref="W31:W39" si="4">SUM(E31,H31)</f>
        <v>60</v>
      </c>
      <c r="X31" s="69">
        <f t="shared" ref="X31:X39" si="5">SUM(G31,J31)</f>
        <v>3</v>
      </c>
    </row>
    <row r="32" spans="1:25">
      <c r="A32" s="24"/>
      <c r="B32" s="46" t="s">
        <v>109</v>
      </c>
      <c r="C32" s="44" t="s">
        <v>36</v>
      </c>
      <c r="D32" s="422" t="s">
        <v>17</v>
      </c>
      <c r="E32" s="408">
        <v>45</v>
      </c>
      <c r="F32" s="409" t="s">
        <v>124</v>
      </c>
      <c r="G32" s="410">
        <v>2</v>
      </c>
      <c r="H32" s="409">
        <v>45</v>
      </c>
      <c r="I32" s="409" t="s">
        <v>102</v>
      </c>
      <c r="J32" s="411">
        <v>3</v>
      </c>
      <c r="K32" s="906"/>
      <c r="L32" s="906"/>
      <c r="M32" s="906"/>
      <c r="N32" s="906"/>
      <c r="O32" s="906"/>
      <c r="P32" s="906"/>
      <c r="Q32" s="906"/>
      <c r="R32" s="906"/>
      <c r="S32" s="906"/>
      <c r="T32" s="906"/>
      <c r="U32" s="906"/>
      <c r="V32" s="907"/>
      <c r="W32" s="69">
        <f t="shared" si="4"/>
        <v>90</v>
      </c>
      <c r="X32" s="62">
        <f t="shared" si="5"/>
        <v>5</v>
      </c>
    </row>
    <row r="33" spans="1:24">
      <c r="A33" s="24"/>
      <c r="B33" s="46" t="s">
        <v>110</v>
      </c>
      <c r="C33" s="44" t="s">
        <v>36</v>
      </c>
      <c r="D33" s="422" t="s">
        <v>17</v>
      </c>
      <c r="E33" s="97"/>
      <c r="F33" s="98"/>
      <c r="G33" s="66"/>
      <c r="H33" s="98">
        <v>30</v>
      </c>
      <c r="I33" s="98" t="s">
        <v>124</v>
      </c>
      <c r="J33" s="99">
        <v>1</v>
      </c>
      <c r="K33" s="906"/>
      <c r="L33" s="906"/>
      <c r="M33" s="906"/>
      <c r="N33" s="906"/>
      <c r="O33" s="906"/>
      <c r="P33" s="906"/>
      <c r="Q33" s="906"/>
      <c r="R33" s="906"/>
      <c r="S33" s="906"/>
      <c r="T33" s="906"/>
      <c r="U33" s="906"/>
      <c r="V33" s="907"/>
      <c r="W33" s="69">
        <f t="shared" si="4"/>
        <v>30</v>
      </c>
      <c r="X33" s="69">
        <f t="shared" si="5"/>
        <v>1</v>
      </c>
    </row>
    <row r="34" spans="1:24">
      <c r="A34" s="24"/>
      <c r="B34" s="100" t="s">
        <v>111</v>
      </c>
      <c r="C34" s="44" t="s">
        <v>36</v>
      </c>
      <c r="D34" s="422" t="s">
        <v>100</v>
      </c>
      <c r="E34" s="408">
        <v>30</v>
      </c>
      <c r="F34" s="425" t="s">
        <v>124</v>
      </c>
      <c r="G34" s="410">
        <v>1</v>
      </c>
      <c r="H34" s="409">
        <v>30</v>
      </c>
      <c r="I34" s="425" t="s">
        <v>102</v>
      </c>
      <c r="J34" s="411">
        <v>2</v>
      </c>
      <c r="K34" s="906"/>
      <c r="L34" s="906"/>
      <c r="M34" s="906"/>
      <c r="N34" s="906"/>
      <c r="O34" s="906"/>
      <c r="P34" s="906"/>
      <c r="Q34" s="906"/>
      <c r="R34" s="906"/>
      <c r="S34" s="906"/>
      <c r="T34" s="906"/>
      <c r="U34" s="906"/>
      <c r="V34" s="907"/>
      <c r="W34" s="69">
        <f t="shared" si="4"/>
        <v>60</v>
      </c>
      <c r="X34" s="69">
        <f t="shared" si="5"/>
        <v>3</v>
      </c>
    </row>
    <row r="35" spans="1:24">
      <c r="A35" s="101"/>
      <c r="B35" s="102" t="s">
        <v>37</v>
      </c>
      <c r="C35" s="103" t="s">
        <v>36</v>
      </c>
      <c r="D35" s="71" t="s">
        <v>115</v>
      </c>
      <c r="E35" s="408">
        <v>15</v>
      </c>
      <c r="F35" s="425" t="s">
        <v>124</v>
      </c>
      <c r="G35" s="410">
        <v>1</v>
      </c>
      <c r="H35" s="409"/>
      <c r="I35" s="425"/>
      <c r="J35" s="411"/>
      <c r="K35" s="906"/>
      <c r="L35" s="906"/>
      <c r="M35" s="906"/>
      <c r="N35" s="906"/>
      <c r="O35" s="906"/>
      <c r="P35" s="906"/>
      <c r="Q35" s="906"/>
      <c r="R35" s="906"/>
      <c r="S35" s="906"/>
      <c r="T35" s="906"/>
      <c r="U35" s="906"/>
      <c r="V35" s="907"/>
      <c r="W35" s="69">
        <f t="shared" si="4"/>
        <v>15</v>
      </c>
      <c r="X35" s="62">
        <f t="shared" si="5"/>
        <v>1</v>
      </c>
    </row>
    <row r="36" spans="1:24">
      <c r="A36" s="24"/>
      <c r="B36" s="25" t="s">
        <v>112</v>
      </c>
      <c r="C36" s="44" t="s">
        <v>36</v>
      </c>
      <c r="D36" s="422" t="s">
        <v>115</v>
      </c>
      <c r="E36" s="408"/>
      <c r="F36" s="409"/>
      <c r="G36" s="410"/>
      <c r="H36" s="409">
        <v>15</v>
      </c>
      <c r="I36" s="409" t="s">
        <v>124</v>
      </c>
      <c r="J36" s="411">
        <v>1</v>
      </c>
      <c r="K36" s="906"/>
      <c r="L36" s="906"/>
      <c r="M36" s="906"/>
      <c r="N36" s="906"/>
      <c r="O36" s="906"/>
      <c r="P36" s="906"/>
      <c r="Q36" s="906"/>
      <c r="R36" s="906"/>
      <c r="S36" s="906"/>
      <c r="T36" s="906"/>
      <c r="U36" s="906"/>
      <c r="V36" s="907"/>
      <c r="W36" s="69">
        <f t="shared" si="4"/>
        <v>15</v>
      </c>
      <c r="X36" s="69">
        <f t="shared" si="5"/>
        <v>1</v>
      </c>
    </row>
    <row r="37" spans="1:24">
      <c r="A37" s="24"/>
      <c r="B37" s="113" t="s">
        <v>132</v>
      </c>
      <c r="C37" s="44" t="s">
        <v>36</v>
      </c>
      <c r="D37" s="422" t="s">
        <v>115</v>
      </c>
      <c r="E37" s="408">
        <v>15</v>
      </c>
      <c r="F37" s="409" t="s">
        <v>102</v>
      </c>
      <c r="G37" s="410">
        <v>0.5</v>
      </c>
      <c r="H37" s="409"/>
      <c r="I37" s="409"/>
      <c r="J37" s="411"/>
      <c r="K37" s="906"/>
      <c r="L37" s="906"/>
      <c r="M37" s="906"/>
      <c r="N37" s="906"/>
      <c r="O37" s="906"/>
      <c r="P37" s="906"/>
      <c r="Q37" s="906"/>
      <c r="R37" s="906"/>
      <c r="S37" s="906"/>
      <c r="T37" s="906"/>
      <c r="U37" s="906"/>
      <c r="V37" s="907"/>
      <c r="W37" s="69">
        <f>SUM(E37,H37)</f>
        <v>15</v>
      </c>
      <c r="X37" s="69">
        <f>SUM(G37,J37)</f>
        <v>0.5</v>
      </c>
    </row>
    <row r="38" spans="1:24">
      <c r="A38" s="24"/>
      <c r="B38" s="46" t="s">
        <v>113</v>
      </c>
      <c r="C38" s="44" t="s">
        <v>36</v>
      </c>
      <c r="D38" s="422" t="s">
        <v>115</v>
      </c>
      <c r="E38" s="408">
        <v>30</v>
      </c>
      <c r="F38" s="409" t="s">
        <v>124</v>
      </c>
      <c r="G38" s="410">
        <v>2</v>
      </c>
      <c r="H38" s="409"/>
      <c r="I38" s="409"/>
      <c r="J38" s="411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9"/>
      <c r="W38" s="69">
        <f t="shared" si="4"/>
        <v>30</v>
      </c>
      <c r="X38" s="69">
        <f t="shared" si="5"/>
        <v>2</v>
      </c>
    </row>
    <row r="39" spans="1:24" ht="15.75" thickBot="1">
      <c r="A39" s="157"/>
      <c r="B39" s="158" t="s">
        <v>114</v>
      </c>
      <c r="C39" s="159" t="s">
        <v>36</v>
      </c>
      <c r="D39" s="182" t="s">
        <v>115</v>
      </c>
      <c r="E39" s="82">
        <v>60</v>
      </c>
      <c r="F39" s="83" t="s">
        <v>124</v>
      </c>
      <c r="G39" s="84">
        <v>4</v>
      </c>
      <c r="H39" s="83">
        <v>60</v>
      </c>
      <c r="I39" s="83" t="s">
        <v>124</v>
      </c>
      <c r="J39" s="85">
        <v>4</v>
      </c>
      <c r="K39" s="832" t="s">
        <v>117</v>
      </c>
      <c r="L39" s="832"/>
      <c r="M39" s="832"/>
      <c r="N39" s="832"/>
      <c r="O39" s="832"/>
      <c r="P39" s="832"/>
      <c r="Q39" s="832"/>
      <c r="R39" s="832"/>
      <c r="S39" s="832"/>
      <c r="T39" s="832"/>
      <c r="U39" s="832"/>
      <c r="V39" s="833"/>
      <c r="W39" s="160">
        <f t="shared" si="4"/>
        <v>120</v>
      </c>
      <c r="X39" s="161">
        <f t="shared" si="5"/>
        <v>8</v>
      </c>
    </row>
    <row r="40" spans="1:24" ht="15.75" thickBot="1">
      <c r="A40" s="101"/>
      <c r="B40" s="162"/>
      <c r="C40" s="163"/>
      <c r="D40" s="105" t="s">
        <v>136</v>
      </c>
      <c r="E40" s="106">
        <f>SUM(E31:E39)</f>
        <v>225</v>
      </c>
      <c r="F40" s="106"/>
      <c r="G40" s="107">
        <f>SUM(G31:G39)</f>
        <v>11.5</v>
      </c>
      <c r="H40" s="106">
        <f>SUM(H31:H39)</f>
        <v>210</v>
      </c>
      <c r="I40" s="106"/>
      <c r="J40" s="107">
        <f>SUM(J31:J39)</f>
        <v>13</v>
      </c>
      <c r="K40" s="108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10"/>
      <c r="W40" s="111">
        <f>SUM(E40,H40)</f>
        <v>435</v>
      </c>
      <c r="X40" s="112">
        <f>SUM(G40,J40)</f>
        <v>24.5</v>
      </c>
    </row>
    <row r="41" spans="1:24" ht="22.5" customHeight="1">
      <c r="A41" s="137"/>
      <c r="B41" s="113"/>
      <c r="C41" s="137"/>
      <c r="D41" s="138" t="s">
        <v>38</v>
      </c>
      <c r="E41" s="29">
        <f>SUM(E5:E26)</f>
        <v>320</v>
      </c>
      <c r="F41" s="29"/>
      <c r="G41" s="30">
        <f>SUM(G2:G26)</f>
        <v>26</v>
      </c>
      <c r="H41" s="29">
        <f>SUM(H5:H26)</f>
        <v>360</v>
      </c>
      <c r="I41" s="29"/>
      <c r="J41" s="30">
        <f>SUM(J2:J26)</f>
        <v>30</v>
      </c>
      <c r="K41" s="35">
        <f>SUM(K5:K39)</f>
        <v>255</v>
      </c>
      <c r="L41" s="35"/>
      <c r="M41" s="165">
        <f>SUM(M2:M39)</f>
        <v>23</v>
      </c>
      <c r="N41" s="35">
        <f>SUM(N5:N39)</f>
        <v>270</v>
      </c>
      <c r="O41" s="35"/>
      <c r="P41" s="34">
        <f>SUM(P2:P39)</f>
        <v>26</v>
      </c>
      <c r="Q41" s="40">
        <f>SUM(Q5:Q39)</f>
        <v>210</v>
      </c>
      <c r="R41" s="40"/>
      <c r="S41" s="39">
        <f>SUM(S2:S39)</f>
        <v>21.5</v>
      </c>
      <c r="T41" s="40">
        <f>SUM(T5:T39)</f>
        <v>195</v>
      </c>
      <c r="U41" s="40"/>
      <c r="V41" s="39">
        <f>SUM(V2:V39)</f>
        <v>30.5</v>
      </c>
      <c r="W41" s="138">
        <f>SUM(W5:W26)</f>
        <v>1610</v>
      </c>
      <c r="X41" s="166">
        <f>SUM(X2:X26)</f>
        <v>157</v>
      </c>
    </row>
    <row r="42" spans="1:24" ht="22.5" customHeight="1">
      <c r="A42" s="137"/>
      <c r="B42" s="137"/>
      <c r="C42" s="137"/>
      <c r="D42" s="69" t="s">
        <v>39</v>
      </c>
      <c r="E42" s="857">
        <f>SUM(E41,H41)-(E12+H12+E13+H13)</f>
        <v>650</v>
      </c>
      <c r="F42" s="857"/>
      <c r="G42" s="857"/>
      <c r="H42" s="857">
        <f>SUM(G41,J41)</f>
        <v>56</v>
      </c>
      <c r="I42" s="857"/>
      <c r="J42" s="857"/>
      <c r="K42" s="853">
        <f>SUM(K41,N41)-(K12+N12+K13+N13)</f>
        <v>465</v>
      </c>
      <c r="L42" s="854"/>
      <c r="M42" s="855"/>
      <c r="N42" s="958">
        <f>SUM(M41,P41)</f>
        <v>49</v>
      </c>
      <c r="O42" s="854"/>
      <c r="P42" s="855"/>
      <c r="Q42" s="853">
        <f>SUM(Q41,T41)-(Q12+T12)</f>
        <v>375</v>
      </c>
      <c r="R42" s="854"/>
      <c r="S42" s="855"/>
      <c r="T42" s="853">
        <f>SUM(S41,V41)</f>
        <v>52</v>
      </c>
      <c r="U42" s="854"/>
      <c r="V42" s="855"/>
      <c r="W42" s="219">
        <f>W41+W40</f>
        <v>2045</v>
      </c>
      <c r="X42" s="398">
        <f>X41+X40</f>
        <v>181.5</v>
      </c>
    </row>
    <row r="43" spans="1:24">
      <c r="A43" s="137"/>
      <c r="B43" s="137"/>
      <c r="C43" s="137"/>
      <c r="D43" s="13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42">
        <f>SUM(X24,X25,X9,X6,X12,X13,X31:X39)</f>
        <v>60.5</v>
      </c>
      <c r="X43" s="222" t="s">
        <v>7</v>
      </c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>
        <f>(W43*100)/X42</f>
        <v>33.333333333333336</v>
      </c>
      <c r="X44" s="1"/>
    </row>
  </sheetData>
  <sheetProtection selectLockedCells="1" selectUnlockedCells="1"/>
  <mergeCells count="37">
    <mergeCell ref="E2:J2"/>
    <mergeCell ref="Q2:V2"/>
    <mergeCell ref="X28:X30"/>
    <mergeCell ref="A5:A18"/>
    <mergeCell ref="A19:A26"/>
    <mergeCell ref="A2:A4"/>
    <mergeCell ref="B2:B4"/>
    <mergeCell ref="C2:C4"/>
    <mergeCell ref="D2:D4"/>
    <mergeCell ref="K2:P2"/>
    <mergeCell ref="X2:X4"/>
    <mergeCell ref="E3:G3"/>
    <mergeCell ref="E28:J28"/>
    <mergeCell ref="K28:V29"/>
    <mergeCell ref="W28:W30"/>
    <mergeCell ref="E29:G29"/>
    <mergeCell ref="H3:J3"/>
    <mergeCell ref="K3:M3"/>
    <mergeCell ref="N3:P3"/>
    <mergeCell ref="Q3:S3"/>
    <mergeCell ref="T3:V3"/>
    <mergeCell ref="H29:J29"/>
    <mergeCell ref="A1:X1"/>
    <mergeCell ref="K30:V38"/>
    <mergeCell ref="K39:V39"/>
    <mergeCell ref="E42:G42"/>
    <mergeCell ref="H42:J42"/>
    <mergeCell ref="K42:M42"/>
    <mergeCell ref="N42:P42"/>
    <mergeCell ref="Q42:S42"/>
    <mergeCell ref="T42:V42"/>
    <mergeCell ref="W2:W4"/>
    <mergeCell ref="B27:X27"/>
    <mergeCell ref="A28:A30"/>
    <mergeCell ref="B28:B30"/>
    <mergeCell ref="C28:C30"/>
    <mergeCell ref="D28:D30"/>
  </mergeCells>
  <pageMargins left="0.25" right="0.25" top="0.75" bottom="0.75" header="0.3" footer="0.3"/>
  <pageSetup paperSize="9" scale="73" firstPageNumber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R33"/>
  <sheetViews>
    <sheetView zoomScaleNormal="100" workbookViewId="0">
      <selection activeCell="E17" sqref="E17:G17"/>
    </sheetView>
  </sheetViews>
  <sheetFormatPr defaultColWidth="11.42578125" defaultRowHeight="15"/>
  <cols>
    <col min="1" max="1" width="3.28515625" style="4" bestFit="1" customWidth="1"/>
    <col min="2" max="2" width="41.140625" style="4" customWidth="1"/>
    <col min="3" max="3" width="12.42578125" style="4" customWidth="1"/>
    <col min="4" max="4" width="11.140625" style="4" customWidth="1"/>
    <col min="5" max="5" width="4.85546875" style="4" customWidth="1"/>
    <col min="6" max="6" width="5" style="4" customWidth="1"/>
    <col min="7" max="8" width="4.85546875" style="4" customWidth="1"/>
    <col min="9" max="9" width="5.7109375" style="4" customWidth="1"/>
    <col min="10" max="11" width="4.85546875" style="4" customWidth="1"/>
    <col min="12" max="12" width="5" style="4" customWidth="1"/>
    <col min="13" max="13" width="5.85546875" style="4" customWidth="1"/>
    <col min="14" max="14" width="4.85546875" style="4" customWidth="1"/>
    <col min="15" max="15" width="5.7109375" style="4" customWidth="1"/>
    <col min="16" max="17" width="5.85546875" style="4" customWidth="1"/>
    <col min="18" max="18" width="6.140625" style="4" customWidth="1"/>
    <col min="19" max="16384" width="11.42578125" style="4"/>
  </cols>
  <sheetData>
    <row r="1" spans="1:18" ht="16.5" thickBot="1">
      <c r="A1" s="936" t="s">
        <v>152</v>
      </c>
      <c r="B1" s="936"/>
      <c r="C1" s="936"/>
      <c r="D1" s="936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6"/>
      <c r="R1" s="936"/>
    </row>
    <row r="2" spans="1:18" ht="12.75" customHeight="1">
      <c r="A2" s="856"/>
      <c r="B2" s="841" t="s">
        <v>0</v>
      </c>
      <c r="C2" s="804" t="s">
        <v>1</v>
      </c>
      <c r="D2" s="844" t="s">
        <v>2</v>
      </c>
      <c r="E2" s="817" t="s">
        <v>3</v>
      </c>
      <c r="F2" s="818"/>
      <c r="G2" s="818"/>
      <c r="H2" s="818"/>
      <c r="I2" s="818"/>
      <c r="J2" s="819"/>
      <c r="K2" s="880" t="s">
        <v>4</v>
      </c>
      <c r="L2" s="881"/>
      <c r="M2" s="881"/>
      <c r="N2" s="881"/>
      <c r="O2" s="881"/>
      <c r="P2" s="882"/>
      <c r="Q2" s="849" t="s">
        <v>6</v>
      </c>
      <c r="R2" s="856" t="s">
        <v>7</v>
      </c>
    </row>
    <row r="3" spans="1:18">
      <c r="A3" s="856"/>
      <c r="B3" s="841"/>
      <c r="C3" s="804"/>
      <c r="D3" s="844"/>
      <c r="E3" s="869" t="s">
        <v>8</v>
      </c>
      <c r="F3" s="847"/>
      <c r="G3" s="847"/>
      <c r="H3" s="847" t="s">
        <v>9</v>
      </c>
      <c r="I3" s="847"/>
      <c r="J3" s="848"/>
      <c r="K3" s="883" t="s">
        <v>10</v>
      </c>
      <c r="L3" s="884"/>
      <c r="M3" s="884"/>
      <c r="N3" s="884" t="s">
        <v>11</v>
      </c>
      <c r="O3" s="884"/>
      <c r="P3" s="885"/>
      <c r="Q3" s="849"/>
      <c r="R3" s="856"/>
    </row>
    <row r="4" spans="1:18">
      <c r="A4" s="856"/>
      <c r="B4" s="841"/>
      <c r="C4" s="804"/>
      <c r="D4" s="844"/>
      <c r="E4" s="186" t="s">
        <v>14</v>
      </c>
      <c r="F4" s="187" t="s">
        <v>15</v>
      </c>
      <c r="G4" s="188" t="s">
        <v>7</v>
      </c>
      <c r="H4" s="187" t="s">
        <v>14</v>
      </c>
      <c r="I4" s="187" t="s">
        <v>15</v>
      </c>
      <c r="J4" s="189" t="s">
        <v>7</v>
      </c>
      <c r="K4" s="190" t="s">
        <v>14</v>
      </c>
      <c r="L4" s="191" t="s">
        <v>15</v>
      </c>
      <c r="M4" s="192" t="s">
        <v>7</v>
      </c>
      <c r="N4" s="193" t="s">
        <v>14</v>
      </c>
      <c r="O4" s="191" t="s">
        <v>15</v>
      </c>
      <c r="P4" s="194" t="s">
        <v>7</v>
      </c>
      <c r="Q4" s="849"/>
      <c r="R4" s="856"/>
    </row>
    <row r="5" spans="1:18" ht="14.25" customHeight="1">
      <c r="A5" s="886" t="s">
        <v>167</v>
      </c>
      <c r="B5" s="181" t="s">
        <v>98</v>
      </c>
      <c r="C5" s="116" t="s">
        <v>16</v>
      </c>
      <c r="D5" s="117" t="s">
        <v>127</v>
      </c>
      <c r="E5" s="47">
        <v>30</v>
      </c>
      <c r="F5" s="48" t="s">
        <v>123</v>
      </c>
      <c r="G5" s="49">
        <v>10</v>
      </c>
      <c r="H5" s="48">
        <v>30</v>
      </c>
      <c r="I5" s="48" t="s">
        <v>123</v>
      </c>
      <c r="J5" s="50">
        <v>10</v>
      </c>
      <c r="K5" s="118">
        <v>30</v>
      </c>
      <c r="L5" s="119" t="s">
        <v>123</v>
      </c>
      <c r="M5" s="120">
        <v>12</v>
      </c>
      <c r="N5" s="121">
        <v>30</v>
      </c>
      <c r="O5" s="119" t="s">
        <v>124</v>
      </c>
      <c r="P5" s="122">
        <v>24</v>
      </c>
      <c r="Q5" s="61">
        <f t="shared" ref="Q5:Q20" si="0">SUM(E5,H5,K5,N5)</f>
        <v>120</v>
      </c>
      <c r="R5" s="69">
        <f t="shared" ref="R5:R20" si="1">SUM(G5,J5,M5,P5)</f>
        <v>56</v>
      </c>
    </row>
    <row r="6" spans="1:18" ht="15" customHeight="1">
      <c r="A6" s="887"/>
      <c r="B6" s="407" t="s">
        <v>40</v>
      </c>
      <c r="C6" s="44" t="s">
        <v>19</v>
      </c>
      <c r="D6" s="71" t="s">
        <v>128</v>
      </c>
      <c r="E6" s="47"/>
      <c r="F6" s="48"/>
      <c r="G6" s="49"/>
      <c r="H6" s="48"/>
      <c r="I6" s="48"/>
      <c r="J6" s="50"/>
      <c r="K6" s="118">
        <v>15</v>
      </c>
      <c r="L6" s="119" t="s">
        <v>124</v>
      </c>
      <c r="M6" s="120">
        <v>3</v>
      </c>
      <c r="N6" s="121"/>
      <c r="O6" s="119"/>
      <c r="P6" s="122"/>
      <c r="Q6" s="61">
        <f t="shared" si="0"/>
        <v>15</v>
      </c>
      <c r="R6" s="62">
        <f t="shared" si="1"/>
        <v>3</v>
      </c>
    </row>
    <row r="7" spans="1:18">
      <c r="A7" s="887"/>
      <c r="B7" s="407" t="s">
        <v>41</v>
      </c>
      <c r="C7" s="44" t="s">
        <v>19</v>
      </c>
      <c r="D7" s="71" t="s">
        <v>101</v>
      </c>
      <c r="E7" s="47"/>
      <c r="F7" s="48"/>
      <c r="G7" s="49"/>
      <c r="H7" s="48"/>
      <c r="I7" s="48"/>
      <c r="J7" s="50"/>
      <c r="K7" s="118"/>
      <c r="L7" s="119"/>
      <c r="M7" s="120"/>
      <c r="N7" s="121">
        <v>4</v>
      </c>
      <c r="O7" s="119" t="s">
        <v>124</v>
      </c>
      <c r="P7" s="122">
        <v>4</v>
      </c>
      <c r="Q7" s="61">
        <f t="shared" si="0"/>
        <v>4</v>
      </c>
      <c r="R7" s="62">
        <f t="shared" si="1"/>
        <v>4</v>
      </c>
    </row>
    <row r="8" spans="1:18" ht="14.1" customHeight="1">
      <c r="A8" s="887"/>
      <c r="B8" s="407" t="s">
        <v>18</v>
      </c>
      <c r="C8" s="44" t="s">
        <v>19</v>
      </c>
      <c r="D8" s="206" t="s">
        <v>130</v>
      </c>
      <c r="E8" s="76">
        <v>30</v>
      </c>
      <c r="F8" s="48" t="s">
        <v>123</v>
      </c>
      <c r="G8" s="77">
        <v>3</v>
      </c>
      <c r="H8" s="70">
        <v>30</v>
      </c>
      <c r="I8" s="48" t="s">
        <v>123</v>
      </c>
      <c r="J8" s="78">
        <v>3</v>
      </c>
      <c r="K8" s="76">
        <v>30</v>
      </c>
      <c r="L8" s="48" t="s">
        <v>123</v>
      </c>
      <c r="M8" s="77">
        <v>3</v>
      </c>
      <c r="N8" s="70">
        <v>30</v>
      </c>
      <c r="O8" s="48" t="s">
        <v>123</v>
      </c>
      <c r="P8" s="78">
        <v>3</v>
      </c>
      <c r="Q8" s="61">
        <f t="shared" si="0"/>
        <v>120</v>
      </c>
      <c r="R8" s="62">
        <f t="shared" si="1"/>
        <v>12</v>
      </c>
    </row>
    <row r="9" spans="1:18">
      <c r="A9" s="887"/>
      <c r="B9" s="407" t="s">
        <v>70</v>
      </c>
      <c r="C9" s="44" t="s">
        <v>19</v>
      </c>
      <c r="D9" s="206" t="s">
        <v>130</v>
      </c>
      <c r="E9" s="76">
        <v>60</v>
      </c>
      <c r="F9" s="70" t="s">
        <v>124</v>
      </c>
      <c r="G9" s="77">
        <v>4</v>
      </c>
      <c r="H9" s="70">
        <v>60</v>
      </c>
      <c r="I9" s="70" t="s">
        <v>125</v>
      </c>
      <c r="J9" s="78">
        <v>4</v>
      </c>
      <c r="K9" s="178">
        <v>60</v>
      </c>
      <c r="L9" s="179" t="s">
        <v>124</v>
      </c>
      <c r="M9" s="179">
        <v>4</v>
      </c>
      <c r="N9" s="179"/>
      <c r="O9" s="179"/>
      <c r="P9" s="180"/>
      <c r="Q9" s="61">
        <f t="shared" si="0"/>
        <v>180</v>
      </c>
      <c r="R9" s="62">
        <f t="shared" si="1"/>
        <v>12</v>
      </c>
    </row>
    <row r="10" spans="1:18">
      <c r="A10" s="887"/>
      <c r="B10" s="407" t="s">
        <v>23</v>
      </c>
      <c r="C10" s="44" t="s">
        <v>19</v>
      </c>
      <c r="D10" s="71" t="s">
        <v>21</v>
      </c>
      <c r="E10" s="47">
        <v>30</v>
      </c>
      <c r="F10" s="70" t="s">
        <v>124</v>
      </c>
      <c r="G10" s="49">
        <v>2</v>
      </c>
      <c r="H10" s="48">
        <v>30</v>
      </c>
      <c r="I10" s="70" t="s">
        <v>124</v>
      </c>
      <c r="J10" s="50">
        <v>2</v>
      </c>
      <c r="K10" s="118">
        <v>30</v>
      </c>
      <c r="L10" s="121" t="s">
        <v>124</v>
      </c>
      <c r="M10" s="120">
        <v>2</v>
      </c>
      <c r="N10" s="121">
        <v>30</v>
      </c>
      <c r="O10" s="121" t="s">
        <v>124</v>
      </c>
      <c r="P10" s="122">
        <v>2</v>
      </c>
      <c r="Q10" s="61">
        <f t="shared" si="0"/>
        <v>120</v>
      </c>
      <c r="R10" s="62">
        <f t="shared" si="1"/>
        <v>8</v>
      </c>
    </row>
    <row r="11" spans="1:18">
      <c r="A11" s="887"/>
      <c r="B11" s="205" t="s">
        <v>71</v>
      </c>
      <c r="C11" s="44" t="s">
        <v>19</v>
      </c>
      <c r="D11" s="71" t="s">
        <v>21</v>
      </c>
      <c r="E11" s="47">
        <v>15</v>
      </c>
      <c r="F11" s="70" t="s">
        <v>124</v>
      </c>
      <c r="G11" s="49">
        <v>1</v>
      </c>
      <c r="H11" s="48">
        <v>15</v>
      </c>
      <c r="I11" s="70" t="s">
        <v>124</v>
      </c>
      <c r="J11" s="50">
        <v>1</v>
      </c>
      <c r="K11" s="118">
        <v>15</v>
      </c>
      <c r="L11" s="121" t="s">
        <v>124</v>
      </c>
      <c r="M11" s="120">
        <v>1</v>
      </c>
      <c r="N11" s="121">
        <v>15</v>
      </c>
      <c r="O11" s="121" t="s">
        <v>124</v>
      </c>
      <c r="P11" s="122">
        <v>1</v>
      </c>
      <c r="Q11" s="61">
        <f t="shared" si="0"/>
        <v>60</v>
      </c>
      <c r="R11" s="62">
        <f t="shared" si="1"/>
        <v>4</v>
      </c>
    </row>
    <row r="12" spans="1:18" ht="16.5" customHeight="1">
      <c r="A12" s="887"/>
      <c r="B12" s="205" t="s">
        <v>82</v>
      </c>
      <c r="C12" s="116" t="s">
        <v>16</v>
      </c>
      <c r="D12" s="206" t="s">
        <v>130</v>
      </c>
      <c r="E12" s="76">
        <v>30</v>
      </c>
      <c r="F12" s="70" t="s">
        <v>124</v>
      </c>
      <c r="G12" s="77">
        <v>1</v>
      </c>
      <c r="H12" s="70">
        <v>30</v>
      </c>
      <c r="I12" s="70" t="s">
        <v>125</v>
      </c>
      <c r="J12" s="78">
        <v>1</v>
      </c>
      <c r="K12" s="178"/>
      <c r="L12" s="179"/>
      <c r="M12" s="179"/>
      <c r="N12" s="179"/>
      <c r="O12" s="179"/>
      <c r="P12" s="180"/>
      <c r="Q12" s="61">
        <f t="shared" si="0"/>
        <v>60</v>
      </c>
      <c r="R12" s="69">
        <f t="shared" si="1"/>
        <v>2</v>
      </c>
    </row>
    <row r="13" spans="1:18">
      <c r="A13" s="896"/>
      <c r="B13" s="205" t="s">
        <v>83</v>
      </c>
      <c r="C13" s="116" t="s">
        <v>16</v>
      </c>
      <c r="D13" s="206" t="s">
        <v>130</v>
      </c>
      <c r="E13" s="47">
        <v>30</v>
      </c>
      <c r="F13" s="48" t="s">
        <v>124</v>
      </c>
      <c r="G13" s="49">
        <v>1</v>
      </c>
      <c r="H13" s="48">
        <v>30</v>
      </c>
      <c r="I13" s="48" t="s">
        <v>125</v>
      </c>
      <c r="J13" s="50">
        <v>1</v>
      </c>
      <c r="K13" s="118"/>
      <c r="L13" s="121"/>
      <c r="M13" s="120"/>
      <c r="N13" s="121"/>
      <c r="O13" s="121"/>
      <c r="P13" s="122"/>
      <c r="Q13" s="61">
        <f t="shared" si="0"/>
        <v>60</v>
      </c>
      <c r="R13" s="69">
        <f t="shared" si="1"/>
        <v>2</v>
      </c>
    </row>
    <row r="14" spans="1:18">
      <c r="A14" s="886" t="s">
        <v>168</v>
      </c>
      <c r="B14" s="407" t="s">
        <v>180</v>
      </c>
      <c r="C14" s="429" t="s">
        <v>16</v>
      </c>
      <c r="D14" s="434" t="s">
        <v>130</v>
      </c>
      <c r="E14" s="426"/>
      <c r="F14" s="425"/>
      <c r="G14" s="427"/>
      <c r="H14" s="425">
        <v>30</v>
      </c>
      <c r="I14" s="425" t="s">
        <v>125</v>
      </c>
      <c r="J14" s="428">
        <v>2</v>
      </c>
      <c r="K14" s="118"/>
      <c r="L14" s="121"/>
      <c r="M14" s="120"/>
      <c r="N14" s="121"/>
      <c r="O14" s="121"/>
      <c r="P14" s="122"/>
      <c r="Q14" s="61">
        <f t="shared" si="0"/>
        <v>30</v>
      </c>
      <c r="R14" s="69">
        <f t="shared" si="1"/>
        <v>2</v>
      </c>
    </row>
    <row r="15" spans="1:18" s="405" customFormat="1">
      <c r="A15" s="887"/>
      <c r="B15" s="407" t="s">
        <v>181</v>
      </c>
      <c r="C15" s="429" t="s">
        <v>16</v>
      </c>
      <c r="D15" s="434" t="s">
        <v>130</v>
      </c>
      <c r="E15" s="408">
        <v>30</v>
      </c>
      <c r="F15" s="425" t="s">
        <v>125</v>
      </c>
      <c r="G15" s="410">
        <v>2</v>
      </c>
      <c r="H15" s="409"/>
      <c r="I15" s="425"/>
      <c r="J15" s="411"/>
      <c r="K15" s="430"/>
      <c r="L15" s="432"/>
      <c r="M15" s="431"/>
      <c r="N15" s="432"/>
      <c r="O15" s="432"/>
      <c r="P15" s="433"/>
      <c r="Q15" s="420">
        <f t="shared" si="0"/>
        <v>30</v>
      </c>
      <c r="R15" s="424">
        <f t="shared" si="1"/>
        <v>2</v>
      </c>
    </row>
    <row r="16" spans="1:18">
      <c r="A16" s="887"/>
      <c r="B16" s="75" t="s">
        <v>94</v>
      </c>
      <c r="C16" s="44" t="s">
        <v>16</v>
      </c>
      <c r="D16" s="206" t="s">
        <v>130</v>
      </c>
      <c r="E16" s="47"/>
      <c r="F16" s="48"/>
      <c r="G16" s="49"/>
      <c r="H16" s="48">
        <v>30</v>
      </c>
      <c r="I16" s="48" t="s">
        <v>102</v>
      </c>
      <c r="J16" s="50">
        <v>2</v>
      </c>
      <c r="K16" s="118"/>
      <c r="L16" s="121"/>
      <c r="M16" s="120"/>
      <c r="N16" s="121"/>
      <c r="O16" s="121"/>
      <c r="P16" s="122"/>
      <c r="Q16" s="61">
        <f t="shared" si="0"/>
        <v>30</v>
      </c>
      <c r="R16" s="69">
        <f t="shared" si="1"/>
        <v>2</v>
      </c>
    </row>
    <row r="17" spans="1:18" ht="15" customHeight="1">
      <c r="A17" s="887"/>
      <c r="B17" s="46" t="s">
        <v>106</v>
      </c>
      <c r="C17" s="116" t="s">
        <v>16</v>
      </c>
      <c r="D17" s="206" t="s">
        <v>130</v>
      </c>
      <c r="E17" s="47"/>
      <c r="F17" s="70"/>
      <c r="G17" s="49"/>
      <c r="H17" s="408">
        <v>30</v>
      </c>
      <c r="I17" s="425" t="s">
        <v>102</v>
      </c>
      <c r="J17" s="410">
        <v>2</v>
      </c>
      <c r="K17" s="118"/>
      <c r="L17" s="121"/>
      <c r="M17" s="120"/>
      <c r="N17" s="121"/>
      <c r="O17" s="121"/>
      <c r="P17" s="122"/>
      <c r="Q17" s="61">
        <f t="shared" si="0"/>
        <v>30</v>
      </c>
      <c r="R17" s="69">
        <f t="shared" si="1"/>
        <v>2</v>
      </c>
    </row>
    <row r="18" spans="1:18">
      <c r="A18" s="887"/>
      <c r="B18" s="407" t="s">
        <v>42</v>
      </c>
      <c r="C18" s="116" t="s">
        <v>16</v>
      </c>
      <c r="D18" s="206" t="s">
        <v>130</v>
      </c>
      <c r="E18" s="47">
        <v>30</v>
      </c>
      <c r="F18" s="48" t="s">
        <v>124</v>
      </c>
      <c r="G18" s="49">
        <v>1</v>
      </c>
      <c r="H18" s="48">
        <v>30</v>
      </c>
      <c r="I18" s="48" t="s">
        <v>102</v>
      </c>
      <c r="J18" s="50">
        <v>2</v>
      </c>
      <c r="K18" s="118"/>
      <c r="L18" s="121"/>
      <c r="M18" s="120"/>
      <c r="N18" s="121"/>
      <c r="O18" s="121"/>
      <c r="P18" s="122"/>
      <c r="Q18" s="61">
        <f t="shared" si="0"/>
        <v>60</v>
      </c>
      <c r="R18" s="69">
        <f t="shared" si="1"/>
        <v>3</v>
      </c>
    </row>
    <row r="19" spans="1:18">
      <c r="A19" s="887"/>
      <c r="B19" s="46" t="s">
        <v>35</v>
      </c>
      <c r="C19" s="44" t="s">
        <v>19</v>
      </c>
      <c r="D19" s="71" t="s">
        <v>128</v>
      </c>
      <c r="E19" s="47">
        <v>30</v>
      </c>
      <c r="F19" s="48" t="s">
        <v>124</v>
      </c>
      <c r="G19" s="49">
        <v>1</v>
      </c>
      <c r="H19" s="48"/>
      <c r="I19" s="48"/>
      <c r="J19" s="50"/>
      <c r="K19" s="118"/>
      <c r="L19" s="121"/>
      <c r="M19" s="120"/>
      <c r="N19" s="121"/>
      <c r="O19" s="121"/>
      <c r="P19" s="122"/>
      <c r="Q19" s="61">
        <f t="shared" si="0"/>
        <v>30</v>
      </c>
      <c r="R19" s="69">
        <f t="shared" si="1"/>
        <v>1</v>
      </c>
    </row>
    <row r="20" spans="1:18" ht="15" customHeight="1" thickBot="1">
      <c r="A20" s="896"/>
      <c r="B20" s="75" t="s">
        <v>45</v>
      </c>
      <c r="C20" s="44" t="s">
        <v>19</v>
      </c>
      <c r="D20" s="71" t="s">
        <v>128</v>
      </c>
      <c r="E20" s="82">
        <v>30</v>
      </c>
      <c r="F20" s="127" t="s">
        <v>125</v>
      </c>
      <c r="G20" s="84">
        <v>2</v>
      </c>
      <c r="H20" s="83">
        <v>30</v>
      </c>
      <c r="I20" s="127" t="s">
        <v>102</v>
      </c>
      <c r="J20" s="85">
        <v>3</v>
      </c>
      <c r="K20" s="128"/>
      <c r="L20" s="129"/>
      <c r="M20" s="130"/>
      <c r="N20" s="129"/>
      <c r="O20" s="129"/>
      <c r="P20" s="131"/>
      <c r="Q20" s="61">
        <f t="shared" si="0"/>
        <v>60</v>
      </c>
      <c r="R20" s="62">
        <f t="shared" si="1"/>
        <v>5</v>
      </c>
    </row>
    <row r="21" spans="1:18" ht="30" customHeight="1" thickBot="1">
      <c r="A21" s="125"/>
      <c r="B21" s="970" t="s">
        <v>46</v>
      </c>
      <c r="C21" s="971"/>
      <c r="D21" s="971"/>
      <c r="E21" s="972"/>
      <c r="F21" s="972"/>
      <c r="G21" s="972"/>
      <c r="H21" s="972"/>
      <c r="I21" s="972"/>
      <c r="J21" s="972"/>
      <c r="K21" s="973"/>
      <c r="L21" s="973"/>
      <c r="M21" s="973"/>
      <c r="N21" s="973"/>
      <c r="O21" s="973"/>
      <c r="P21" s="973"/>
      <c r="Q21" s="971"/>
      <c r="R21" s="974"/>
    </row>
    <row r="22" spans="1:18">
      <c r="A22" s="856"/>
      <c r="B22" s="857" t="s">
        <v>107</v>
      </c>
      <c r="C22" s="856" t="s">
        <v>1</v>
      </c>
      <c r="D22" s="858" t="s">
        <v>2</v>
      </c>
      <c r="E22" s="817" t="s">
        <v>118</v>
      </c>
      <c r="F22" s="818"/>
      <c r="G22" s="818"/>
      <c r="H22" s="818"/>
      <c r="I22" s="818"/>
      <c r="J22" s="819"/>
      <c r="K22" s="975" t="s">
        <v>121</v>
      </c>
      <c r="L22" s="975"/>
      <c r="M22" s="975"/>
      <c r="N22" s="975"/>
      <c r="O22" s="975"/>
      <c r="P22" s="976"/>
      <c r="Q22" s="856" t="s">
        <v>6</v>
      </c>
      <c r="R22" s="856" t="s">
        <v>7</v>
      </c>
    </row>
    <row r="23" spans="1:18">
      <c r="A23" s="856"/>
      <c r="B23" s="857"/>
      <c r="C23" s="856"/>
      <c r="D23" s="858"/>
      <c r="E23" s="869" t="s">
        <v>8</v>
      </c>
      <c r="F23" s="847"/>
      <c r="G23" s="847"/>
      <c r="H23" s="847" t="s">
        <v>9</v>
      </c>
      <c r="I23" s="847"/>
      <c r="J23" s="848"/>
      <c r="K23" s="968"/>
      <c r="L23" s="968"/>
      <c r="M23" s="968"/>
      <c r="N23" s="968"/>
      <c r="O23" s="968"/>
      <c r="P23" s="969"/>
      <c r="Q23" s="856"/>
      <c r="R23" s="856"/>
    </row>
    <row r="24" spans="1:18" ht="15" customHeight="1" thickBot="1">
      <c r="A24" s="856"/>
      <c r="B24" s="857"/>
      <c r="C24" s="856"/>
      <c r="D24" s="858"/>
      <c r="E24" s="10" t="s">
        <v>14</v>
      </c>
      <c r="F24" s="11" t="s">
        <v>15</v>
      </c>
      <c r="G24" s="12" t="s">
        <v>7</v>
      </c>
      <c r="H24" s="11" t="s">
        <v>14</v>
      </c>
      <c r="I24" s="11" t="s">
        <v>15</v>
      </c>
      <c r="J24" s="13" t="s">
        <v>7</v>
      </c>
      <c r="K24" s="890" t="s">
        <v>191</v>
      </c>
      <c r="L24" s="890"/>
      <c r="M24" s="890"/>
      <c r="N24" s="890"/>
      <c r="O24" s="890"/>
      <c r="P24" s="891"/>
      <c r="Q24" s="856"/>
      <c r="R24" s="856"/>
    </row>
    <row r="25" spans="1:18">
      <c r="A25" s="879"/>
      <c r="B25" s="46" t="s">
        <v>119</v>
      </c>
      <c r="C25" s="44" t="s">
        <v>36</v>
      </c>
      <c r="D25" s="117" t="s">
        <v>17</v>
      </c>
      <c r="E25" s="225">
        <v>30</v>
      </c>
      <c r="F25" s="226" t="s">
        <v>102</v>
      </c>
      <c r="G25" s="227">
        <v>2</v>
      </c>
      <c r="H25" s="226"/>
      <c r="I25" s="226"/>
      <c r="J25" s="228"/>
      <c r="K25" s="892"/>
      <c r="L25" s="892"/>
      <c r="M25" s="892"/>
      <c r="N25" s="892"/>
      <c r="O25" s="892"/>
      <c r="P25" s="893"/>
      <c r="Q25" s="69">
        <f>SUM(E25,H25)</f>
        <v>30</v>
      </c>
      <c r="R25" s="69">
        <f>SUM(G25,J25)</f>
        <v>2</v>
      </c>
    </row>
    <row r="26" spans="1:18">
      <c r="A26" s="879"/>
      <c r="B26" s="46" t="s">
        <v>120</v>
      </c>
      <c r="C26" s="44" t="s">
        <v>36</v>
      </c>
      <c r="D26" s="135" t="s">
        <v>21</v>
      </c>
      <c r="E26" s="436">
        <v>30</v>
      </c>
      <c r="F26" s="437" t="s">
        <v>124</v>
      </c>
      <c r="G26" s="438">
        <v>1</v>
      </c>
      <c r="H26" s="437">
        <v>30</v>
      </c>
      <c r="I26" s="437" t="s">
        <v>124</v>
      </c>
      <c r="J26" s="439">
        <v>1</v>
      </c>
      <c r="K26" s="892"/>
      <c r="L26" s="892"/>
      <c r="M26" s="892"/>
      <c r="N26" s="892"/>
      <c r="O26" s="892"/>
      <c r="P26" s="893"/>
      <c r="Q26" s="69">
        <f>SUM(E26,H26)</f>
        <v>60</v>
      </c>
      <c r="R26" s="69">
        <f>SUM(G26,J26)</f>
        <v>2</v>
      </c>
    </row>
    <row r="27" spans="1:18" ht="15.75" thickBot="1">
      <c r="A27" s="145"/>
      <c r="B27" s="145"/>
      <c r="C27" s="145"/>
      <c r="D27" s="788" t="s">
        <v>136</v>
      </c>
      <c r="E27" s="789">
        <f>SUM(E25:E26)</f>
        <v>60</v>
      </c>
      <c r="F27" s="171"/>
      <c r="G27" s="171">
        <f>SUM(G25:G26)</f>
        <v>3</v>
      </c>
      <c r="H27" s="171">
        <f>SUM(H25:H26)</f>
        <v>30</v>
      </c>
      <c r="I27" s="171"/>
      <c r="J27" s="790">
        <f>SUM(J25,J26)</f>
        <v>1</v>
      </c>
      <c r="K27" s="894"/>
      <c r="L27" s="894"/>
      <c r="M27" s="894"/>
      <c r="N27" s="894"/>
      <c r="O27" s="894"/>
      <c r="P27" s="895"/>
      <c r="Q27" s="136">
        <f>SUM(E25,E26,H25,H26)</f>
        <v>90</v>
      </c>
      <c r="R27" s="148">
        <f>SUM(G25:G26,J25:J26)</f>
        <v>4</v>
      </c>
    </row>
    <row r="28" spans="1:18" ht="21" customHeight="1">
      <c r="A28" s="137"/>
      <c r="B28" s="113"/>
      <c r="C28" s="145"/>
      <c r="D28" s="138" t="s">
        <v>38</v>
      </c>
      <c r="E28" s="29">
        <f>SUM(E3:E20)</f>
        <v>345</v>
      </c>
      <c r="F28" s="29"/>
      <c r="G28" s="30">
        <f>SUM(G3:G20)</f>
        <v>28</v>
      </c>
      <c r="H28" s="29">
        <f>SUM(H3:H20)</f>
        <v>375</v>
      </c>
      <c r="I28" s="29"/>
      <c r="J28" s="30">
        <f>SUM(J3:J20)</f>
        <v>33</v>
      </c>
      <c r="K28" s="139">
        <f>SUM(K3:K26)</f>
        <v>180</v>
      </c>
      <c r="L28" s="139"/>
      <c r="M28" s="149">
        <f>SUM(M3:M26)</f>
        <v>25</v>
      </c>
      <c r="N28" s="139">
        <f>SUM(N3:N20)</f>
        <v>109</v>
      </c>
      <c r="O28" s="139"/>
      <c r="P28" s="149">
        <f>SUM(P3:P20)</f>
        <v>34</v>
      </c>
      <c r="Q28" s="140">
        <f>SUM(Q3:Q20)</f>
        <v>1009</v>
      </c>
      <c r="R28" s="150">
        <f>SUM(R3:R20)</f>
        <v>120</v>
      </c>
    </row>
    <row r="29" spans="1:18" ht="20.25" customHeight="1">
      <c r="A29" s="137"/>
      <c r="B29" s="137"/>
      <c r="C29" s="137"/>
      <c r="D29" s="69" t="s">
        <v>39</v>
      </c>
      <c r="E29" s="857">
        <f>SUM(E28,H28)-(E10+H10+E11+H11)</f>
        <v>630</v>
      </c>
      <c r="F29" s="857"/>
      <c r="G29" s="857"/>
      <c r="H29" s="857">
        <f>SUM(G28,J28)</f>
        <v>61</v>
      </c>
      <c r="I29" s="857"/>
      <c r="J29" s="857"/>
      <c r="K29" s="857">
        <f>SUM(K28,N28)-(K10+N10+K11+N11)</f>
        <v>199</v>
      </c>
      <c r="L29" s="857"/>
      <c r="M29" s="857"/>
      <c r="N29" s="857">
        <f>SUM(M28,P28)</f>
        <v>59</v>
      </c>
      <c r="O29" s="857"/>
      <c r="P29" s="857"/>
      <c r="Q29" s="141">
        <f>Q28+Q27</f>
        <v>1099</v>
      </c>
      <c r="R29" s="398">
        <f>R28+R27</f>
        <v>124</v>
      </c>
    </row>
    <row r="30" spans="1:18">
      <c r="A30" s="137"/>
      <c r="B30" s="137"/>
      <c r="C30" s="137"/>
      <c r="D30" s="137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42">
        <f>SUM(R8,R6,R7,R11,R19,R10,R20,R25,R26,R9)</f>
        <v>53</v>
      </c>
      <c r="R30" s="222" t="s">
        <v>7</v>
      </c>
    </row>
    <row r="31" spans="1: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>
        <f>(Q30*100)/R29</f>
        <v>42.741935483870968</v>
      </c>
      <c r="R31" s="3"/>
    </row>
    <row r="32" spans="1: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sheetProtection selectLockedCells="1" selectUnlockedCells="1"/>
  <mergeCells count="32">
    <mergeCell ref="R2:R4"/>
    <mergeCell ref="E3:G3"/>
    <mergeCell ref="H3:J3"/>
    <mergeCell ref="K3:M3"/>
    <mergeCell ref="N3:P3"/>
    <mergeCell ref="E2:J2"/>
    <mergeCell ref="B22:B24"/>
    <mergeCell ref="K2:P2"/>
    <mergeCell ref="Q2:Q4"/>
    <mergeCell ref="A2:A4"/>
    <mergeCell ref="B2:B4"/>
    <mergeCell ref="C2:C4"/>
    <mergeCell ref="D2:D4"/>
    <mergeCell ref="D22:D24"/>
    <mergeCell ref="A14:A20"/>
    <mergeCell ref="K24:P27"/>
    <mergeCell ref="A1:R1"/>
    <mergeCell ref="H23:J23"/>
    <mergeCell ref="A25:A26"/>
    <mergeCell ref="E29:G29"/>
    <mergeCell ref="H29:J29"/>
    <mergeCell ref="K29:M29"/>
    <mergeCell ref="N29:P29"/>
    <mergeCell ref="B21:R21"/>
    <mergeCell ref="E22:J22"/>
    <mergeCell ref="K22:P23"/>
    <mergeCell ref="Q22:Q24"/>
    <mergeCell ref="R22:R24"/>
    <mergeCell ref="E23:G23"/>
    <mergeCell ref="C22:C24"/>
    <mergeCell ref="A22:A24"/>
    <mergeCell ref="A5:A13"/>
  </mergeCells>
  <pageMargins left="0.25" right="0.25" top="0.75" bottom="0.75" header="0.3" footer="0.3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S33"/>
  <sheetViews>
    <sheetView zoomScaleNormal="100" workbookViewId="0">
      <selection activeCell="S29" sqref="S29"/>
    </sheetView>
  </sheetViews>
  <sheetFormatPr defaultColWidth="11.42578125" defaultRowHeight="12.75"/>
  <cols>
    <col min="1" max="1" width="5.7109375" style="3" customWidth="1"/>
    <col min="2" max="2" width="37.28515625" style="3" bestFit="1" customWidth="1"/>
    <col min="3" max="3" width="12.42578125" style="3" customWidth="1"/>
    <col min="4" max="4" width="8.85546875" style="3" customWidth="1"/>
    <col min="5" max="5" width="4.85546875" style="3" customWidth="1"/>
    <col min="6" max="6" width="3.7109375" style="3" customWidth="1"/>
    <col min="7" max="7" width="5.28515625" style="3" customWidth="1"/>
    <col min="8" max="8" width="4.85546875" style="3" customWidth="1"/>
    <col min="9" max="9" width="3.7109375" style="3" customWidth="1"/>
    <col min="10" max="10" width="5.28515625" style="3" customWidth="1"/>
    <col min="11" max="16" width="5.7109375" style="3" customWidth="1"/>
    <col min="17" max="17" width="6" style="3" customWidth="1"/>
    <col min="18" max="18" width="5.7109375" style="3" customWidth="1"/>
    <col min="19" max="16384" width="11.42578125" style="3"/>
  </cols>
  <sheetData>
    <row r="1" spans="1:19" ht="16.5" thickBot="1">
      <c r="A1" s="873" t="s">
        <v>139</v>
      </c>
      <c r="B1" s="873"/>
      <c r="C1" s="873"/>
      <c r="D1" s="873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3"/>
      <c r="R1" s="873"/>
    </row>
    <row r="2" spans="1:19" ht="12.75" customHeight="1">
      <c r="A2" s="856"/>
      <c r="B2" s="857" t="s">
        <v>0</v>
      </c>
      <c r="C2" s="856" t="s">
        <v>1</v>
      </c>
      <c r="D2" s="858" t="s">
        <v>2</v>
      </c>
      <c r="E2" s="817" t="s">
        <v>3</v>
      </c>
      <c r="F2" s="818"/>
      <c r="G2" s="818"/>
      <c r="H2" s="818"/>
      <c r="I2" s="818"/>
      <c r="J2" s="819"/>
      <c r="K2" s="880" t="s">
        <v>4</v>
      </c>
      <c r="L2" s="881"/>
      <c r="M2" s="881"/>
      <c r="N2" s="881"/>
      <c r="O2" s="881"/>
      <c r="P2" s="882"/>
      <c r="Q2" s="849" t="s">
        <v>6</v>
      </c>
      <c r="R2" s="856" t="s">
        <v>7</v>
      </c>
    </row>
    <row r="3" spans="1:19">
      <c r="A3" s="856"/>
      <c r="B3" s="857"/>
      <c r="C3" s="856"/>
      <c r="D3" s="858"/>
      <c r="E3" s="869" t="s">
        <v>8</v>
      </c>
      <c r="F3" s="847"/>
      <c r="G3" s="847"/>
      <c r="H3" s="847" t="s">
        <v>9</v>
      </c>
      <c r="I3" s="847"/>
      <c r="J3" s="848"/>
      <c r="K3" s="883" t="s">
        <v>10</v>
      </c>
      <c r="L3" s="884"/>
      <c r="M3" s="884"/>
      <c r="N3" s="884" t="s">
        <v>11</v>
      </c>
      <c r="O3" s="884"/>
      <c r="P3" s="885"/>
      <c r="Q3" s="849"/>
      <c r="R3" s="856"/>
    </row>
    <row r="4" spans="1:19" ht="13.5" thickBot="1">
      <c r="A4" s="856"/>
      <c r="B4" s="857"/>
      <c r="C4" s="856"/>
      <c r="D4" s="858"/>
      <c r="E4" s="10" t="s">
        <v>14</v>
      </c>
      <c r="F4" s="11" t="s">
        <v>15</v>
      </c>
      <c r="G4" s="12" t="s">
        <v>7</v>
      </c>
      <c r="H4" s="11" t="s">
        <v>14</v>
      </c>
      <c r="I4" s="11" t="s">
        <v>15</v>
      </c>
      <c r="J4" s="13" t="s">
        <v>7</v>
      </c>
      <c r="K4" s="510" t="s">
        <v>14</v>
      </c>
      <c r="L4" s="511" t="s">
        <v>15</v>
      </c>
      <c r="M4" s="512" t="s">
        <v>7</v>
      </c>
      <c r="N4" s="513" t="s">
        <v>14</v>
      </c>
      <c r="O4" s="511" t="s">
        <v>15</v>
      </c>
      <c r="P4" s="514" t="s">
        <v>7</v>
      </c>
      <c r="Q4" s="849"/>
      <c r="R4" s="856"/>
    </row>
    <row r="5" spans="1:19">
      <c r="A5" s="886" t="s">
        <v>167</v>
      </c>
      <c r="B5" s="407" t="s">
        <v>98</v>
      </c>
      <c r="C5" s="429" t="s">
        <v>16</v>
      </c>
      <c r="D5" s="117" t="s">
        <v>127</v>
      </c>
      <c r="E5" s="28">
        <v>30</v>
      </c>
      <c r="F5" s="29" t="s">
        <v>123</v>
      </c>
      <c r="G5" s="30">
        <v>10</v>
      </c>
      <c r="H5" s="29">
        <v>30</v>
      </c>
      <c r="I5" s="29" t="s">
        <v>123</v>
      </c>
      <c r="J5" s="31">
        <v>10</v>
      </c>
      <c r="K5" s="507">
        <v>30</v>
      </c>
      <c r="L5" s="508" t="s">
        <v>123</v>
      </c>
      <c r="M5" s="149">
        <v>14</v>
      </c>
      <c r="N5" s="139">
        <v>30</v>
      </c>
      <c r="O5" s="508" t="s">
        <v>171</v>
      </c>
      <c r="P5" s="509">
        <v>26</v>
      </c>
      <c r="Q5" s="452">
        <f t="shared" ref="Q5:Q22" si="0">SUM(E5,H5,K5,N5)</f>
        <v>120</v>
      </c>
      <c r="R5" s="424">
        <f t="shared" ref="R5:R22" si="1">SUM(G5,J5,M5,P5)</f>
        <v>60</v>
      </c>
    </row>
    <row r="6" spans="1:19">
      <c r="A6" s="887"/>
      <c r="B6" s="407" t="s">
        <v>40</v>
      </c>
      <c r="C6" s="44" t="s">
        <v>19</v>
      </c>
      <c r="D6" s="71" t="s">
        <v>128</v>
      </c>
      <c r="E6" s="408"/>
      <c r="F6" s="409"/>
      <c r="G6" s="410"/>
      <c r="H6" s="409"/>
      <c r="I6" s="409"/>
      <c r="J6" s="411"/>
      <c r="K6" s="430">
        <v>15</v>
      </c>
      <c r="L6" s="119" t="s">
        <v>124</v>
      </c>
      <c r="M6" s="431">
        <v>3</v>
      </c>
      <c r="N6" s="432"/>
      <c r="O6" s="119"/>
      <c r="P6" s="433"/>
      <c r="Q6" s="452">
        <f t="shared" si="0"/>
        <v>15</v>
      </c>
      <c r="R6" s="62">
        <f t="shared" si="1"/>
        <v>3</v>
      </c>
    </row>
    <row r="7" spans="1:19">
      <c r="A7" s="887"/>
      <c r="B7" s="407" t="s">
        <v>41</v>
      </c>
      <c r="C7" s="44" t="s">
        <v>19</v>
      </c>
      <c r="D7" s="71" t="s">
        <v>101</v>
      </c>
      <c r="E7" s="408"/>
      <c r="F7" s="409"/>
      <c r="G7" s="410"/>
      <c r="H7" s="409"/>
      <c r="I7" s="409"/>
      <c r="J7" s="411"/>
      <c r="K7" s="430"/>
      <c r="L7" s="119"/>
      <c r="M7" s="431"/>
      <c r="N7" s="432">
        <v>4</v>
      </c>
      <c r="O7" s="119" t="s">
        <v>124</v>
      </c>
      <c r="P7" s="433">
        <v>4</v>
      </c>
      <c r="Q7" s="452">
        <f t="shared" si="0"/>
        <v>4</v>
      </c>
      <c r="R7" s="62">
        <f t="shared" si="1"/>
        <v>4</v>
      </c>
    </row>
    <row r="8" spans="1:19">
      <c r="A8" s="887"/>
      <c r="B8" s="407" t="s">
        <v>18</v>
      </c>
      <c r="C8" s="44" t="s">
        <v>19</v>
      </c>
      <c r="D8" s="434" t="s">
        <v>130</v>
      </c>
      <c r="E8" s="426">
        <v>30</v>
      </c>
      <c r="F8" s="409" t="s">
        <v>123</v>
      </c>
      <c r="G8" s="427">
        <v>5</v>
      </c>
      <c r="H8" s="425">
        <v>30</v>
      </c>
      <c r="I8" s="409" t="s">
        <v>123</v>
      </c>
      <c r="J8" s="428">
        <v>5</v>
      </c>
      <c r="K8" s="124"/>
      <c r="L8" s="453"/>
      <c r="M8" s="506"/>
      <c r="N8" s="506"/>
      <c r="O8" s="453"/>
      <c r="P8" s="126"/>
      <c r="Q8" s="452">
        <f t="shared" si="0"/>
        <v>60</v>
      </c>
      <c r="R8" s="62">
        <f t="shared" si="1"/>
        <v>10</v>
      </c>
    </row>
    <row r="9" spans="1:19">
      <c r="A9" s="887"/>
      <c r="B9" s="407" t="s">
        <v>137</v>
      </c>
      <c r="C9" s="44" t="s">
        <v>19</v>
      </c>
      <c r="D9" s="434" t="s">
        <v>130</v>
      </c>
      <c r="E9" s="426">
        <v>15</v>
      </c>
      <c r="F9" s="409" t="s">
        <v>123</v>
      </c>
      <c r="G9" s="427">
        <v>5</v>
      </c>
      <c r="H9" s="425">
        <v>15</v>
      </c>
      <c r="I9" s="409" t="s">
        <v>123</v>
      </c>
      <c r="J9" s="428">
        <v>5</v>
      </c>
      <c r="K9" s="124"/>
      <c r="L9" s="502"/>
      <c r="M9" s="362"/>
      <c r="N9" s="362"/>
      <c r="O9" s="504"/>
      <c r="P9" s="126"/>
      <c r="Q9" s="807" t="s">
        <v>162</v>
      </c>
      <c r="R9" s="808"/>
      <c r="S9" s="6"/>
    </row>
    <row r="10" spans="1:19">
      <c r="A10" s="887"/>
      <c r="B10" s="407" t="s">
        <v>20</v>
      </c>
      <c r="C10" s="429" t="s">
        <v>16</v>
      </c>
      <c r="D10" s="117" t="s">
        <v>21</v>
      </c>
      <c r="E10" s="426">
        <v>15</v>
      </c>
      <c r="F10" s="425" t="s">
        <v>124</v>
      </c>
      <c r="G10" s="427">
        <v>1.5</v>
      </c>
      <c r="H10" s="425">
        <v>15</v>
      </c>
      <c r="I10" s="425" t="s">
        <v>102</v>
      </c>
      <c r="J10" s="428">
        <v>2</v>
      </c>
      <c r="K10" s="124"/>
      <c r="L10" s="502"/>
      <c r="M10" s="362"/>
      <c r="N10" s="362"/>
      <c r="O10" s="504"/>
      <c r="P10" s="126"/>
      <c r="Q10" s="452">
        <f t="shared" si="0"/>
        <v>30</v>
      </c>
      <c r="R10" s="424">
        <f t="shared" si="1"/>
        <v>3.5</v>
      </c>
    </row>
    <row r="11" spans="1:19">
      <c r="A11" s="887"/>
      <c r="B11" s="407" t="s">
        <v>23</v>
      </c>
      <c r="C11" s="44" t="s">
        <v>19</v>
      </c>
      <c r="D11" s="71" t="s">
        <v>21</v>
      </c>
      <c r="E11" s="408">
        <v>45</v>
      </c>
      <c r="F11" s="425" t="s">
        <v>124</v>
      </c>
      <c r="G11" s="410">
        <v>3</v>
      </c>
      <c r="H11" s="409">
        <v>45</v>
      </c>
      <c r="I11" s="425" t="s">
        <v>124</v>
      </c>
      <c r="J11" s="411">
        <v>3</v>
      </c>
      <c r="K11" s="430">
        <v>45</v>
      </c>
      <c r="L11" s="503" t="s">
        <v>124</v>
      </c>
      <c r="M11" s="361">
        <v>3</v>
      </c>
      <c r="N11" s="359">
        <v>45</v>
      </c>
      <c r="O11" s="505" t="s">
        <v>124</v>
      </c>
      <c r="P11" s="433">
        <v>3</v>
      </c>
      <c r="Q11" s="452">
        <f t="shared" si="0"/>
        <v>180</v>
      </c>
      <c r="R11" s="62">
        <f t="shared" si="1"/>
        <v>12</v>
      </c>
    </row>
    <row r="12" spans="1:19">
      <c r="A12" s="887"/>
      <c r="B12" s="407" t="s">
        <v>64</v>
      </c>
      <c r="C12" s="429" t="s">
        <v>16</v>
      </c>
      <c r="D12" s="71" t="s">
        <v>128</v>
      </c>
      <c r="E12" s="426">
        <v>30</v>
      </c>
      <c r="F12" s="425" t="s">
        <v>124</v>
      </c>
      <c r="G12" s="427">
        <v>1</v>
      </c>
      <c r="H12" s="425">
        <v>30</v>
      </c>
      <c r="I12" s="425" t="s">
        <v>102</v>
      </c>
      <c r="J12" s="428">
        <v>2</v>
      </c>
      <c r="K12" s="124"/>
      <c r="L12" s="502"/>
      <c r="M12" s="362"/>
      <c r="N12" s="362"/>
      <c r="O12" s="504"/>
      <c r="P12" s="126"/>
      <c r="Q12" s="452">
        <f t="shared" si="0"/>
        <v>60</v>
      </c>
      <c r="R12" s="424">
        <f t="shared" si="1"/>
        <v>3</v>
      </c>
    </row>
    <row r="13" spans="1:19">
      <c r="A13" s="896"/>
      <c r="B13" s="407" t="s">
        <v>24</v>
      </c>
      <c r="C13" s="429" t="s">
        <v>16</v>
      </c>
      <c r="D13" s="434" t="s">
        <v>130</v>
      </c>
      <c r="E13" s="408">
        <v>30</v>
      </c>
      <c r="F13" s="409" t="s">
        <v>102</v>
      </c>
      <c r="G13" s="410">
        <v>2</v>
      </c>
      <c r="H13" s="409"/>
      <c r="I13" s="409"/>
      <c r="J13" s="411"/>
      <c r="K13" s="430"/>
      <c r="L13" s="432"/>
      <c r="M13" s="149"/>
      <c r="N13" s="139"/>
      <c r="O13" s="432"/>
      <c r="P13" s="433"/>
      <c r="Q13" s="452">
        <f t="shared" si="0"/>
        <v>30</v>
      </c>
      <c r="R13" s="424">
        <f t="shared" si="1"/>
        <v>2</v>
      </c>
    </row>
    <row r="14" spans="1:19" ht="12.75" customHeight="1">
      <c r="A14" s="886" t="s">
        <v>168</v>
      </c>
      <c r="B14" s="407" t="s">
        <v>180</v>
      </c>
      <c r="C14" s="429" t="s">
        <v>16</v>
      </c>
      <c r="D14" s="434" t="s">
        <v>130</v>
      </c>
      <c r="E14" s="426"/>
      <c r="F14" s="425"/>
      <c r="G14" s="427"/>
      <c r="H14" s="425">
        <v>30</v>
      </c>
      <c r="I14" s="425" t="s">
        <v>125</v>
      </c>
      <c r="J14" s="428">
        <v>2</v>
      </c>
      <c r="K14" s="430"/>
      <c r="L14" s="432"/>
      <c r="M14" s="431"/>
      <c r="N14" s="432"/>
      <c r="O14" s="432"/>
      <c r="P14" s="433"/>
      <c r="Q14" s="452">
        <f t="shared" si="0"/>
        <v>30</v>
      </c>
      <c r="R14" s="424">
        <f t="shared" si="1"/>
        <v>2</v>
      </c>
    </row>
    <row r="15" spans="1:19" s="404" customFormat="1">
      <c r="A15" s="887"/>
      <c r="B15" s="407" t="s">
        <v>181</v>
      </c>
      <c r="C15" s="429" t="s">
        <v>16</v>
      </c>
      <c r="D15" s="434" t="s">
        <v>130</v>
      </c>
      <c r="E15" s="408">
        <v>30</v>
      </c>
      <c r="F15" s="425" t="s">
        <v>125</v>
      </c>
      <c r="G15" s="410">
        <v>2</v>
      </c>
      <c r="H15" s="409"/>
      <c r="I15" s="425"/>
      <c r="J15" s="411"/>
      <c r="K15" s="430"/>
      <c r="L15" s="432"/>
      <c r="M15" s="431"/>
      <c r="N15" s="432"/>
      <c r="O15" s="432"/>
      <c r="P15" s="433"/>
      <c r="Q15" s="452">
        <f t="shared" si="0"/>
        <v>30</v>
      </c>
      <c r="R15" s="424">
        <f t="shared" si="1"/>
        <v>2</v>
      </c>
    </row>
    <row r="16" spans="1:19">
      <c r="A16" s="887"/>
      <c r="B16" s="75" t="s">
        <v>94</v>
      </c>
      <c r="C16" s="44" t="s">
        <v>16</v>
      </c>
      <c r="D16" s="434" t="s">
        <v>130</v>
      </c>
      <c r="E16" s="408"/>
      <c r="F16" s="409"/>
      <c r="G16" s="410"/>
      <c r="H16" s="409">
        <v>30</v>
      </c>
      <c r="I16" s="409" t="s">
        <v>102</v>
      </c>
      <c r="J16" s="411">
        <v>2</v>
      </c>
      <c r="K16" s="430"/>
      <c r="L16" s="432"/>
      <c r="M16" s="431"/>
      <c r="N16" s="432"/>
      <c r="O16" s="432"/>
      <c r="P16" s="433"/>
      <c r="Q16" s="452">
        <f t="shared" si="0"/>
        <v>30</v>
      </c>
      <c r="R16" s="424">
        <f t="shared" si="1"/>
        <v>2</v>
      </c>
    </row>
    <row r="17" spans="1:18">
      <c r="A17" s="887"/>
      <c r="B17" s="407" t="s">
        <v>106</v>
      </c>
      <c r="C17" s="429" t="s">
        <v>16</v>
      </c>
      <c r="D17" s="434" t="s">
        <v>130</v>
      </c>
      <c r="E17" s="408">
        <v>30</v>
      </c>
      <c r="F17" s="425" t="s">
        <v>102</v>
      </c>
      <c r="G17" s="410">
        <v>2</v>
      </c>
      <c r="H17" s="409"/>
      <c r="I17" s="409"/>
      <c r="J17" s="411"/>
      <c r="K17" s="430"/>
      <c r="L17" s="432"/>
      <c r="M17" s="431"/>
      <c r="N17" s="432"/>
      <c r="O17" s="432"/>
      <c r="P17" s="433"/>
      <c r="Q17" s="452">
        <f t="shared" si="0"/>
        <v>30</v>
      </c>
      <c r="R17" s="424">
        <f t="shared" si="1"/>
        <v>2</v>
      </c>
    </row>
    <row r="18" spans="1:18">
      <c r="A18" s="887"/>
      <c r="B18" s="407" t="s">
        <v>42</v>
      </c>
      <c r="C18" s="429" t="s">
        <v>16</v>
      </c>
      <c r="D18" s="434" t="s">
        <v>130</v>
      </c>
      <c r="E18" s="408">
        <v>30</v>
      </c>
      <c r="F18" s="409" t="s">
        <v>124</v>
      </c>
      <c r="G18" s="410">
        <v>1</v>
      </c>
      <c r="H18" s="409">
        <v>30</v>
      </c>
      <c r="I18" s="409" t="s">
        <v>102</v>
      </c>
      <c r="J18" s="411">
        <v>2</v>
      </c>
      <c r="K18" s="430"/>
      <c r="L18" s="432"/>
      <c r="M18" s="431"/>
      <c r="N18" s="432"/>
      <c r="O18" s="432"/>
      <c r="P18" s="433"/>
      <c r="Q18" s="452">
        <f t="shared" si="0"/>
        <v>60</v>
      </c>
      <c r="R18" s="424">
        <f t="shared" si="1"/>
        <v>3</v>
      </c>
    </row>
    <row r="19" spans="1:18">
      <c r="A19" s="887"/>
      <c r="B19" s="407" t="s">
        <v>43</v>
      </c>
      <c r="C19" s="429" t="s">
        <v>16</v>
      </c>
      <c r="D19" s="434" t="s">
        <v>130</v>
      </c>
      <c r="E19" s="408">
        <v>30</v>
      </c>
      <c r="F19" s="425" t="s">
        <v>124</v>
      </c>
      <c r="G19" s="410">
        <v>1</v>
      </c>
      <c r="H19" s="409">
        <v>30</v>
      </c>
      <c r="I19" s="409" t="s">
        <v>102</v>
      </c>
      <c r="J19" s="411">
        <v>2</v>
      </c>
      <c r="K19" s="430"/>
      <c r="L19" s="432"/>
      <c r="M19" s="431"/>
      <c r="N19" s="432"/>
      <c r="O19" s="432"/>
      <c r="P19" s="433"/>
      <c r="Q19" s="452">
        <f t="shared" si="0"/>
        <v>60</v>
      </c>
      <c r="R19" s="424">
        <f t="shared" si="1"/>
        <v>3</v>
      </c>
    </row>
    <row r="20" spans="1:18">
      <c r="A20" s="887"/>
      <c r="B20" s="407" t="s">
        <v>44</v>
      </c>
      <c r="C20" s="429" t="s">
        <v>16</v>
      </c>
      <c r="D20" s="71" t="s">
        <v>128</v>
      </c>
      <c r="E20" s="408">
        <v>15</v>
      </c>
      <c r="F20" s="425" t="s">
        <v>124</v>
      </c>
      <c r="G20" s="410">
        <v>0.5</v>
      </c>
      <c r="H20" s="409"/>
      <c r="I20" s="409"/>
      <c r="J20" s="411"/>
      <c r="K20" s="430"/>
      <c r="L20" s="432"/>
      <c r="M20" s="431"/>
      <c r="N20" s="432"/>
      <c r="O20" s="432"/>
      <c r="P20" s="433"/>
      <c r="Q20" s="452">
        <f t="shared" si="0"/>
        <v>15</v>
      </c>
      <c r="R20" s="424">
        <f t="shared" si="1"/>
        <v>0.5</v>
      </c>
    </row>
    <row r="21" spans="1:18">
      <c r="A21" s="887"/>
      <c r="B21" s="407" t="s">
        <v>35</v>
      </c>
      <c r="C21" s="44" t="s">
        <v>19</v>
      </c>
      <c r="D21" s="71" t="s">
        <v>128</v>
      </c>
      <c r="E21" s="408">
        <v>30</v>
      </c>
      <c r="F21" s="425" t="s">
        <v>124</v>
      </c>
      <c r="G21" s="410">
        <v>1</v>
      </c>
      <c r="H21" s="409"/>
      <c r="I21" s="409"/>
      <c r="J21" s="411"/>
      <c r="K21" s="430"/>
      <c r="L21" s="432"/>
      <c r="M21" s="431"/>
      <c r="N21" s="432"/>
      <c r="O21" s="432"/>
      <c r="P21" s="433"/>
      <c r="Q21" s="452">
        <f t="shared" si="0"/>
        <v>30</v>
      </c>
      <c r="R21" s="424">
        <f t="shared" si="1"/>
        <v>1</v>
      </c>
    </row>
    <row r="22" spans="1:18" ht="13.5" thickBot="1">
      <c r="A22" s="887"/>
      <c r="B22" s="75" t="s">
        <v>45</v>
      </c>
      <c r="C22" s="44" t="s">
        <v>19</v>
      </c>
      <c r="D22" s="71" t="s">
        <v>128</v>
      </c>
      <c r="E22" s="82">
        <v>30</v>
      </c>
      <c r="F22" s="127" t="s">
        <v>125</v>
      </c>
      <c r="G22" s="84">
        <v>2</v>
      </c>
      <c r="H22" s="83">
        <v>30</v>
      </c>
      <c r="I22" s="127" t="s">
        <v>102</v>
      </c>
      <c r="J22" s="85">
        <v>3</v>
      </c>
      <c r="K22" s="128"/>
      <c r="L22" s="129"/>
      <c r="M22" s="130"/>
      <c r="N22" s="129"/>
      <c r="O22" s="129"/>
      <c r="P22" s="131"/>
      <c r="Q22" s="482">
        <f t="shared" si="0"/>
        <v>60</v>
      </c>
      <c r="R22" s="520">
        <f t="shared" si="1"/>
        <v>5</v>
      </c>
    </row>
    <row r="23" spans="1:18" ht="26.25" customHeight="1" thickBot="1">
      <c r="A23" s="502"/>
      <c r="B23" s="888" t="s">
        <v>46</v>
      </c>
      <c r="C23" s="888"/>
      <c r="D23" s="888"/>
      <c r="E23" s="889"/>
      <c r="F23" s="889"/>
      <c r="G23" s="889"/>
      <c r="H23" s="889"/>
      <c r="I23" s="889"/>
      <c r="J23" s="889"/>
      <c r="K23" s="888"/>
      <c r="L23" s="888"/>
      <c r="M23" s="888"/>
      <c r="N23" s="888"/>
      <c r="O23" s="888"/>
      <c r="P23" s="888"/>
      <c r="Q23" s="888"/>
      <c r="R23" s="888"/>
    </row>
    <row r="24" spans="1:18">
      <c r="A24" s="856"/>
      <c r="B24" s="843" t="s">
        <v>163</v>
      </c>
      <c r="C24" s="811" t="s">
        <v>1</v>
      </c>
      <c r="D24" s="846" t="s">
        <v>2</v>
      </c>
      <c r="E24" s="817" t="s">
        <v>118</v>
      </c>
      <c r="F24" s="818"/>
      <c r="G24" s="818"/>
      <c r="H24" s="818"/>
      <c r="I24" s="818"/>
      <c r="J24" s="819"/>
      <c r="K24" s="875" t="s">
        <v>121</v>
      </c>
      <c r="L24" s="875"/>
      <c r="M24" s="875"/>
      <c r="N24" s="875"/>
      <c r="O24" s="875"/>
      <c r="P24" s="876"/>
      <c r="Q24" s="811" t="s">
        <v>6</v>
      </c>
      <c r="R24" s="811" t="s">
        <v>7</v>
      </c>
    </row>
    <row r="25" spans="1:18" ht="15.75" customHeight="1">
      <c r="A25" s="856"/>
      <c r="B25" s="857"/>
      <c r="C25" s="856"/>
      <c r="D25" s="858"/>
      <c r="E25" s="869" t="s">
        <v>8</v>
      </c>
      <c r="F25" s="847"/>
      <c r="G25" s="847"/>
      <c r="H25" s="847" t="s">
        <v>9</v>
      </c>
      <c r="I25" s="847"/>
      <c r="J25" s="848"/>
      <c r="K25" s="877"/>
      <c r="L25" s="877"/>
      <c r="M25" s="877"/>
      <c r="N25" s="877"/>
      <c r="O25" s="877"/>
      <c r="P25" s="878"/>
      <c r="Q25" s="856"/>
      <c r="R25" s="856"/>
    </row>
    <row r="26" spans="1:18" ht="18.75" customHeight="1" thickBot="1">
      <c r="A26" s="856"/>
      <c r="B26" s="857"/>
      <c r="C26" s="856"/>
      <c r="D26" s="858"/>
      <c r="E26" s="10" t="s">
        <v>14</v>
      </c>
      <c r="F26" s="11" t="s">
        <v>15</v>
      </c>
      <c r="G26" s="12" t="s">
        <v>7</v>
      </c>
      <c r="H26" s="11" t="s">
        <v>14</v>
      </c>
      <c r="I26" s="11" t="s">
        <v>15</v>
      </c>
      <c r="J26" s="13" t="s">
        <v>7</v>
      </c>
      <c r="K26" s="890" t="s">
        <v>191</v>
      </c>
      <c r="L26" s="890"/>
      <c r="M26" s="890"/>
      <c r="N26" s="890"/>
      <c r="O26" s="890"/>
      <c r="P26" s="891"/>
      <c r="Q26" s="856"/>
      <c r="R26" s="856"/>
    </row>
    <row r="27" spans="1:18" ht="15.75" customHeight="1">
      <c r="A27" s="879"/>
      <c r="B27" s="407" t="s">
        <v>119</v>
      </c>
      <c r="C27" s="44" t="s">
        <v>36</v>
      </c>
      <c r="D27" s="117" t="s">
        <v>17</v>
      </c>
      <c r="E27" s="28">
        <v>30</v>
      </c>
      <c r="F27" s="29" t="s">
        <v>102</v>
      </c>
      <c r="G27" s="30">
        <v>2</v>
      </c>
      <c r="H27" s="29"/>
      <c r="I27" s="29"/>
      <c r="J27" s="31"/>
      <c r="K27" s="892"/>
      <c r="L27" s="892"/>
      <c r="M27" s="892"/>
      <c r="N27" s="892"/>
      <c r="O27" s="892"/>
      <c r="P27" s="893"/>
      <c r="Q27" s="424">
        <f>SUM(E27,H27)</f>
        <v>30</v>
      </c>
      <c r="R27" s="424">
        <f>SUM(G27,J27)</f>
        <v>2</v>
      </c>
    </row>
    <row r="28" spans="1:18" ht="15.75" customHeight="1" thickBot="1">
      <c r="A28" s="879"/>
      <c r="B28" s="407" t="s">
        <v>120</v>
      </c>
      <c r="C28" s="44" t="s">
        <v>36</v>
      </c>
      <c r="D28" s="135" t="s">
        <v>21</v>
      </c>
      <c r="E28" s="82">
        <v>30</v>
      </c>
      <c r="F28" s="83" t="s">
        <v>124</v>
      </c>
      <c r="G28" s="84">
        <v>1</v>
      </c>
      <c r="H28" s="83">
        <v>30</v>
      </c>
      <c r="I28" s="83" t="s">
        <v>124</v>
      </c>
      <c r="J28" s="85">
        <v>1</v>
      </c>
      <c r="K28" s="892"/>
      <c r="L28" s="892"/>
      <c r="M28" s="892"/>
      <c r="N28" s="892"/>
      <c r="O28" s="892"/>
      <c r="P28" s="893"/>
      <c r="Q28" s="424">
        <f>SUM(E28,H28)</f>
        <v>60</v>
      </c>
      <c r="R28" s="424">
        <f>SUM(G28,J28)</f>
        <v>2</v>
      </c>
    </row>
    <row r="29" spans="1:18" ht="13.5" thickBot="1">
      <c r="A29" s="440"/>
      <c r="B29" s="440"/>
      <c r="C29" s="440"/>
      <c r="D29" s="146" t="s">
        <v>136</v>
      </c>
      <c r="E29" s="147">
        <f>SUM(E27:E28)</f>
        <v>60</v>
      </c>
      <c r="F29" s="147"/>
      <c r="G29" s="147">
        <f>SUM(G27:G28)</f>
        <v>3</v>
      </c>
      <c r="H29" s="147">
        <f>SUM(H27:H28)</f>
        <v>30</v>
      </c>
      <c r="I29" s="147"/>
      <c r="J29" s="147">
        <f>SUM(J27,J28)</f>
        <v>1</v>
      </c>
      <c r="K29" s="894"/>
      <c r="L29" s="894"/>
      <c r="M29" s="894"/>
      <c r="N29" s="894"/>
      <c r="O29" s="894"/>
      <c r="P29" s="895"/>
      <c r="Q29" s="136">
        <f>SUM(E27,E28,H27,H28)</f>
        <v>90</v>
      </c>
      <c r="R29" s="148">
        <f>SUM(G27:G28,J27:J28)</f>
        <v>4</v>
      </c>
    </row>
    <row r="30" spans="1:18">
      <c r="A30" s="137"/>
      <c r="B30" s="113"/>
      <c r="C30" s="440"/>
      <c r="D30" s="172" t="s">
        <v>38</v>
      </c>
      <c r="E30" s="29">
        <f>SUM(E5:E22)</f>
        <v>390</v>
      </c>
      <c r="F30" s="29"/>
      <c r="G30" s="30">
        <f>SUM(G5:G22)</f>
        <v>37</v>
      </c>
      <c r="H30" s="29">
        <f>SUM(H5:H22)</f>
        <v>315</v>
      </c>
      <c r="I30" s="29"/>
      <c r="J30" s="30">
        <f>SUM(J5:J22)</f>
        <v>38</v>
      </c>
      <c r="K30" s="139">
        <f>SUM(K5:K28)</f>
        <v>90</v>
      </c>
      <c r="L30" s="139"/>
      <c r="M30" s="149">
        <f>SUM(M5:M28)</f>
        <v>20</v>
      </c>
      <c r="N30" s="139">
        <f>SUM(N5:N28)</f>
        <v>79</v>
      </c>
      <c r="O30" s="139"/>
      <c r="P30" s="149">
        <f>SUM(P5:P28)</f>
        <v>33</v>
      </c>
      <c r="Q30" s="140">
        <f>SUM(Q5:Q22)</f>
        <v>844</v>
      </c>
      <c r="R30" s="150">
        <f>SUM(R5:R22)</f>
        <v>118</v>
      </c>
    </row>
    <row r="31" spans="1:18">
      <c r="A31" s="137"/>
      <c r="B31" s="137"/>
      <c r="C31" s="137"/>
      <c r="D31" s="442" t="s">
        <v>39</v>
      </c>
      <c r="E31" s="855">
        <f>SUM(E30,H30)-(E11+H11)</f>
        <v>615</v>
      </c>
      <c r="F31" s="857"/>
      <c r="G31" s="857"/>
      <c r="H31" s="857">
        <f>SUM(G30,J30)</f>
        <v>75</v>
      </c>
      <c r="I31" s="857"/>
      <c r="J31" s="857"/>
      <c r="K31" s="857">
        <f>SUM(K30,N30)-(K11+N11)</f>
        <v>79</v>
      </c>
      <c r="L31" s="857"/>
      <c r="M31" s="857"/>
      <c r="N31" s="857">
        <f>SUM(M30,P30)</f>
        <v>53</v>
      </c>
      <c r="O31" s="857"/>
      <c r="P31" s="857"/>
      <c r="Q31" s="450">
        <f>Q30+Q29</f>
        <v>934</v>
      </c>
      <c r="R31" s="398">
        <f>R30+R29</f>
        <v>122</v>
      </c>
    </row>
    <row r="32" spans="1:18">
      <c r="A32" s="137"/>
      <c r="B32" s="137"/>
      <c r="C32" s="137"/>
      <c r="D32" s="137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42">
        <f>SUM(R6,R11,R8,R7,R21,R22,R27,R28)</f>
        <v>39</v>
      </c>
      <c r="R32" s="222" t="s">
        <v>7</v>
      </c>
    </row>
    <row r="33" spans="1:18">
      <c r="A33" s="394"/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705">
        <f>(Q32*100)/R31</f>
        <v>31.967213114754099</v>
      </c>
      <c r="R33" s="394"/>
    </row>
  </sheetData>
  <sheetProtection selectLockedCells="1" selectUnlockedCells="1"/>
  <mergeCells count="33">
    <mergeCell ref="A5:A13"/>
    <mergeCell ref="H3:J3"/>
    <mergeCell ref="A2:A4"/>
    <mergeCell ref="B2:B4"/>
    <mergeCell ref="C2:C4"/>
    <mergeCell ref="D2:D4"/>
    <mergeCell ref="K31:M31"/>
    <mergeCell ref="N31:P31"/>
    <mergeCell ref="E24:J24"/>
    <mergeCell ref="Q9:R9"/>
    <mergeCell ref="E31:G31"/>
    <mergeCell ref="H31:J31"/>
    <mergeCell ref="B23:R23"/>
    <mergeCell ref="C24:C26"/>
    <mergeCell ref="D24:D26"/>
    <mergeCell ref="B24:B26"/>
    <mergeCell ref="K26:P29"/>
    <mergeCell ref="A1:R1"/>
    <mergeCell ref="K24:P25"/>
    <mergeCell ref="Q24:Q26"/>
    <mergeCell ref="R24:R26"/>
    <mergeCell ref="A27:A28"/>
    <mergeCell ref="E25:G25"/>
    <mergeCell ref="H25:J25"/>
    <mergeCell ref="A24:A26"/>
    <mergeCell ref="E2:J2"/>
    <mergeCell ref="K2:P2"/>
    <mergeCell ref="Q2:Q4"/>
    <mergeCell ref="R2:R4"/>
    <mergeCell ref="E3:G3"/>
    <mergeCell ref="K3:M3"/>
    <mergeCell ref="N3:P3"/>
    <mergeCell ref="A14:A22"/>
  </mergeCells>
  <pageMargins left="0.25" right="0.25" top="0.75" bottom="0.75" header="0.3" footer="0.3"/>
  <pageSetup paperSize="9" firstPageNumber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-0.249977111117893"/>
    <pageSetUpPr fitToPage="1"/>
  </sheetPr>
  <dimension ref="A1:X45"/>
  <sheetViews>
    <sheetView topLeftCell="A4" zoomScaleNormal="100" workbookViewId="0">
      <selection activeCell="B15" sqref="B15"/>
    </sheetView>
  </sheetViews>
  <sheetFormatPr defaultColWidth="8.85546875" defaultRowHeight="15"/>
  <cols>
    <col min="1" max="1" width="5.140625" customWidth="1"/>
    <col min="2" max="2" width="34" bestFit="1" customWidth="1"/>
    <col min="3" max="3" width="11.85546875" bestFit="1" customWidth="1"/>
    <col min="4" max="4" width="9" bestFit="1" customWidth="1"/>
    <col min="5" max="5" width="4.85546875" customWidth="1"/>
    <col min="6" max="6" width="5" customWidth="1"/>
    <col min="7" max="7" width="5.28515625" customWidth="1"/>
    <col min="8" max="8" width="4.85546875" customWidth="1"/>
    <col min="9" max="9" width="5" customWidth="1"/>
    <col min="10" max="10" width="5.28515625" customWidth="1"/>
    <col min="11" max="11" width="4.85546875" customWidth="1"/>
    <col min="12" max="12" width="5" customWidth="1"/>
    <col min="13" max="13" width="5.28515625" customWidth="1"/>
    <col min="14" max="14" width="4.85546875" customWidth="1"/>
    <col min="15" max="15" width="5" customWidth="1"/>
    <col min="16" max="16" width="5.28515625" customWidth="1"/>
    <col min="17" max="17" width="4.85546875" customWidth="1"/>
    <col min="18" max="18" width="5" customWidth="1"/>
    <col min="19" max="19" width="5.28515625" customWidth="1"/>
    <col min="20" max="20" width="4.85546875" customWidth="1"/>
    <col min="21" max="21" width="5" customWidth="1"/>
    <col min="22" max="22" width="5.28515625" customWidth="1"/>
    <col min="23" max="23" width="6.42578125" customWidth="1"/>
    <col min="24" max="24" width="5.5703125" customWidth="1"/>
  </cols>
  <sheetData>
    <row r="1" spans="1:24" ht="15.75" thickBot="1">
      <c r="A1" s="944" t="s">
        <v>153</v>
      </c>
      <c r="B1" s="944"/>
      <c r="C1" s="944"/>
      <c r="D1" s="944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  <c r="R1" s="945"/>
      <c r="S1" s="945"/>
      <c r="T1" s="945"/>
      <c r="U1" s="945"/>
      <c r="V1" s="945"/>
      <c r="W1" s="944"/>
      <c r="X1" s="944"/>
    </row>
    <row r="2" spans="1:24" ht="12.75" customHeight="1">
      <c r="A2" s="856"/>
      <c r="B2" s="841" t="s">
        <v>0</v>
      </c>
      <c r="C2" s="804" t="s">
        <v>1</v>
      </c>
      <c r="D2" s="844" t="s">
        <v>2</v>
      </c>
      <c r="E2" s="817" t="s">
        <v>3</v>
      </c>
      <c r="F2" s="818"/>
      <c r="G2" s="818"/>
      <c r="H2" s="818"/>
      <c r="I2" s="818"/>
      <c r="J2" s="819"/>
      <c r="K2" s="946" t="s">
        <v>4</v>
      </c>
      <c r="L2" s="914"/>
      <c r="M2" s="914"/>
      <c r="N2" s="914"/>
      <c r="O2" s="914"/>
      <c r="P2" s="915"/>
      <c r="Q2" s="918" t="s">
        <v>5</v>
      </c>
      <c r="R2" s="919"/>
      <c r="S2" s="919"/>
      <c r="T2" s="919"/>
      <c r="U2" s="919"/>
      <c r="V2" s="920"/>
      <c r="W2" s="849" t="s">
        <v>6</v>
      </c>
      <c r="X2" s="856" t="s">
        <v>7</v>
      </c>
    </row>
    <row r="3" spans="1:24">
      <c r="A3" s="856"/>
      <c r="B3" s="841"/>
      <c r="C3" s="804"/>
      <c r="D3" s="844"/>
      <c r="E3" s="869" t="s">
        <v>8</v>
      </c>
      <c r="F3" s="847"/>
      <c r="G3" s="847"/>
      <c r="H3" s="847" t="s">
        <v>9</v>
      </c>
      <c r="I3" s="847"/>
      <c r="J3" s="848"/>
      <c r="K3" s="947" t="s">
        <v>10</v>
      </c>
      <c r="L3" s="916"/>
      <c r="M3" s="916"/>
      <c r="N3" s="916" t="s">
        <v>11</v>
      </c>
      <c r="O3" s="916"/>
      <c r="P3" s="917"/>
      <c r="Q3" s="912" t="s">
        <v>12</v>
      </c>
      <c r="R3" s="910"/>
      <c r="S3" s="910"/>
      <c r="T3" s="910" t="s">
        <v>13</v>
      </c>
      <c r="U3" s="910"/>
      <c r="V3" s="911"/>
      <c r="W3" s="849"/>
      <c r="X3" s="856"/>
    </row>
    <row r="4" spans="1:24" ht="15.75" thickBot="1">
      <c r="A4" s="856"/>
      <c r="B4" s="841"/>
      <c r="C4" s="804"/>
      <c r="D4" s="844"/>
      <c r="E4" s="186" t="s">
        <v>14</v>
      </c>
      <c r="F4" s="187" t="s">
        <v>15</v>
      </c>
      <c r="G4" s="188" t="s">
        <v>7</v>
      </c>
      <c r="H4" s="187" t="s">
        <v>14</v>
      </c>
      <c r="I4" s="187" t="s">
        <v>15</v>
      </c>
      <c r="J4" s="189" t="s">
        <v>7</v>
      </c>
      <c r="K4" s="195" t="s">
        <v>14</v>
      </c>
      <c r="L4" s="196" t="s">
        <v>15</v>
      </c>
      <c r="M4" s="197" t="s">
        <v>7</v>
      </c>
      <c r="N4" s="198" t="s">
        <v>14</v>
      </c>
      <c r="O4" s="196" t="s">
        <v>15</v>
      </c>
      <c r="P4" s="199" t="s">
        <v>7</v>
      </c>
      <c r="Q4" s="200" t="s">
        <v>14</v>
      </c>
      <c r="R4" s="201" t="s">
        <v>15</v>
      </c>
      <c r="S4" s="202" t="s">
        <v>7</v>
      </c>
      <c r="T4" s="203" t="s">
        <v>14</v>
      </c>
      <c r="U4" s="201" t="s">
        <v>15</v>
      </c>
      <c r="V4" s="204" t="s">
        <v>7</v>
      </c>
      <c r="W4" s="849"/>
      <c r="X4" s="856"/>
    </row>
    <row r="5" spans="1:24" ht="17.25" customHeight="1">
      <c r="A5" s="886" t="s">
        <v>167</v>
      </c>
      <c r="B5" s="407" t="s">
        <v>92</v>
      </c>
      <c r="C5" s="116" t="s">
        <v>16</v>
      </c>
      <c r="D5" s="117" t="s">
        <v>127</v>
      </c>
      <c r="E5" s="225">
        <v>30</v>
      </c>
      <c r="F5" s="226" t="s">
        <v>123</v>
      </c>
      <c r="G5" s="227">
        <v>10</v>
      </c>
      <c r="H5" s="226">
        <v>30</v>
      </c>
      <c r="I5" s="226" t="s">
        <v>123</v>
      </c>
      <c r="J5" s="228">
        <v>10</v>
      </c>
      <c r="K5" s="261">
        <v>30</v>
      </c>
      <c r="L5" s="262" t="s">
        <v>123</v>
      </c>
      <c r="M5" s="263">
        <v>10</v>
      </c>
      <c r="N5" s="264">
        <v>30</v>
      </c>
      <c r="O5" s="262" t="s">
        <v>123</v>
      </c>
      <c r="P5" s="265">
        <v>10</v>
      </c>
      <c r="Q5" s="266">
        <v>30</v>
      </c>
      <c r="R5" s="267" t="s">
        <v>123</v>
      </c>
      <c r="S5" s="268">
        <v>10</v>
      </c>
      <c r="T5" s="269">
        <v>30</v>
      </c>
      <c r="U5" s="267" t="s">
        <v>124</v>
      </c>
      <c r="V5" s="270">
        <v>19</v>
      </c>
      <c r="W5" s="220">
        <f t="shared" ref="W5:W27" si="0">SUM(E5,H5,K5,N5,Q5,T5)</f>
        <v>180</v>
      </c>
      <c r="X5" s="69">
        <f t="shared" ref="X5:X27" si="1">SUM(G5,J5,M5,P5,S5,V5)</f>
        <v>69</v>
      </c>
    </row>
    <row r="6" spans="1:24" ht="17.25" customHeight="1">
      <c r="A6" s="887"/>
      <c r="B6" s="25" t="s">
        <v>170</v>
      </c>
      <c r="C6" s="44" t="s">
        <v>19</v>
      </c>
      <c r="D6" s="45" t="s">
        <v>130</v>
      </c>
      <c r="E6" s="28"/>
      <c r="F6" s="29"/>
      <c r="G6" s="30"/>
      <c r="H6" s="29"/>
      <c r="I6" s="29"/>
      <c r="J6" s="31"/>
      <c r="K6" s="32"/>
      <c r="L6" s="33"/>
      <c r="M6" s="34"/>
      <c r="N6" s="35"/>
      <c r="O6" s="33"/>
      <c r="P6" s="36"/>
      <c r="Q6" s="37">
        <v>15</v>
      </c>
      <c r="R6" s="38" t="s">
        <v>124</v>
      </c>
      <c r="S6" s="39">
        <v>1</v>
      </c>
      <c r="T6" s="40">
        <v>15</v>
      </c>
      <c r="U6" s="38" t="s">
        <v>124</v>
      </c>
      <c r="V6" s="41">
        <v>1</v>
      </c>
      <c r="W6" s="220">
        <f t="shared" si="0"/>
        <v>30</v>
      </c>
      <c r="X6" s="69">
        <f t="shared" si="1"/>
        <v>2</v>
      </c>
    </row>
    <row r="7" spans="1:24">
      <c r="A7" s="887"/>
      <c r="B7" s="407" t="s">
        <v>84</v>
      </c>
      <c r="C7" s="44" t="s">
        <v>19</v>
      </c>
      <c r="D7" s="117" t="s">
        <v>128</v>
      </c>
      <c r="E7" s="408"/>
      <c r="F7" s="409"/>
      <c r="G7" s="410"/>
      <c r="H7" s="409"/>
      <c r="I7" s="409"/>
      <c r="J7" s="411"/>
      <c r="K7" s="412">
        <v>30</v>
      </c>
      <c r="L7" s="52" t="s">
        <v>123</v>
      </c>
      <c r="M7" s="413">
        <v>3</v>
      </c>
      <c r="N7" s="414">
        <v>30</v>
      </c>
      <c r="O7" s="52" t="s">
        <v>123</v>
      </c>
      <c r="P7" s="415">
        <v>3</v>
      </c>
      <c r="Q7" s="416">
        <v>30</v>
      </c>
      <c r="R7" s="57" t="s">
        <v>123</v>
      </c>
      <c r="S7" s="417">
        <v>3</v>
      </c>
      <c r="T7" s="418">
        <v>30</v>
      </c>
      <c r="U7" s="57" t="s">
        <v>123</v>
      </c>
      <c r="V7" s="419">
        <v>3</v>
      </c>
      <c r="W7" s="220">
        <f t="shared" si="0"/>
        <v>120</v>
      </c>
      <c r="X7" s="62">
        <f t="shared" si="1"/>
        <v>12</v>
      </c>
    </row>
    <row r="8" spans="1:24">
      <c r="A8" s="887"/>
      <c r="B8" s="407" t="s">
        <v>37</v>
      </c>
      <c r="C8" s="116" t="s">
        <v>16</v>
      </c>
      <c r="D8" s="123" t="s">
        <v>130</v>
      </c>
      <c r="E8" s="408">
        <v>15</v>
      </c>
      <c r="F8" s="409" t="s">
        <v>102</v>
      </c>
      <c r="G8" s="410">
        <v>1</v>
      </c>
      <c r="H8" s="98">
        <v>15</v>
      </c>
      <c r="I8" s="409" t="s">
        <v>102</v>
      </c>
      <c r="J8" s="411">
        <v>1</v>
      </c>
      <c r="K8" s="412">
        <v>15</v>
      </c>
      <c r="L8" s="52" t="s">
        <v>102</v>
      </c>
      <c r="M8" s="413">
        <v>1</v>
      </c>
      <c r="N8" s="414">
        <v>15</v>
      </c>
      <c r="O8" s="52" t="s">
        <v>102</v>
      </c>
      <c r="P8" s="415">
        <v>1</v>
      </c>
      <c r="Q8" s="416">
        <v>15</v>
      </c>
      <c r="R8" s="57" t="s">
        <v>102</v>
      </c>
      <c r="S8" s="417">
        <v>1</v>
      </c>
      <c r="T8" s="418">
        <v>15</v>
      </c>
      <c r="U8" s="57" t="s">
        <v>102</v>
      </c>
      <c r="V8" s="419">
        <v>1</v>
      </c>
      <c r="W8" s="220">
        <f t="shared" si="0"/>
        <v>90</v>
      </c>
      <c r="X8" s="69">
        <f t="shared" si="1"/>
        <v>6</v>
      </c>
    </row>
    <row r="9" spans="1:24">
      <c r="A9" s="887"/>
      <c r="B9" s="407" t="s">
        <v>81</v>
      </c>
      <c r="C9" s="44" t="s">
        <v>16</v>
      </c>
      <c r="D9" s="117" t="s">
        <v>127</v>
      </c>
      <c r="E9" s="408">
        <v>15</v>
      </c>
      <c r="F9" s="409" t="s">
        <v>124</v>
      </c>
      <c r="G9" s="410">
        <v>0.5</v>
      </c>
      <c r="H9" s="409">
        <v>15</v>
      </c>
      <c r="I9" s="409" t="s">
        <v>124</v>
      </c>
      <c r="J9" s="411">
        <v>0.5</v>
      </c>
      <c r="K9" s="412">
        <v>15</v>
      </c>
      <c r="L9" s="414" t="s">
        <v>124</v>
      </c>
      <c r="M9" s="413">
        <v>0.5</v>
      </c>
      <c r="N9" s="414">
        <v>15</v>
      </c>
      <c r="O9" s="414" t="s">
        <v>124</v>
      </c>
      <c r="P9" s="415">
        <v>0.5</v>
      </c>
      <c r="Q9" s="416"/>
      <c r="R9" s="57"/>
      <c r="S9" s="417"/>
      <c r="T9" s="418"/>
      <c r="U9" s="57"/>
      <c r="V9" s="419"/>
      <c r="W9" s="220">
        <f t="shared" si="0"/>
        <v>60</v>
      </c>
      <c r="X9" s="168">
        <f t="shared" si="1"/>
        <v>2</v>
      </c>
    </row>
    <row r="10" spans="1:24">
      <c r="A10" s="887"/>
      <c r="B10" s="46" t="s">
        <v>22</v>
      </c>
      <c r="C10" s="44" t="s">
        <v>16</v>
      </c>
      <c r="D10" s="123" t="s">
        <v>130</v>
      </c>
      <c r="E10" s="408">
        <v>60</v>
      </c>
      <c r="F10" s="409" t="s">
        <v>124</v>
      </c>
      <c r="G10" s="410">
        <v>4</v>
      </c>
      <c r="H10" s="409">
        <v>60</v>
      </c>
      <c r="I10" s="409" t="s">
        <v>125</v>
      </c>
      <c r="J10" s="411">
        <v>4</v>
      </c>
      <c r="K10" s="412">
        <v>60</v>
      </c>
      <c r="L10" s="52" t="s">
        <v>124</v>
      </c>
      <c r="M10" s="413">
        <v>4</v>
      </c>
      <c r="N10" s="414">
        <v>60</v>
      </c>
      <c r="O10" s="52" t="s">
        <v>125</v>
      </c>
      <c r="P10" s="415">
        <v>4</v>
      </c>
      <c r="Q10" s="416"/>
      <c r="R10" s="423"/>
      <c r="S10" s="417"/>
      <c r="T10" s="418"/>
      <c r="U10" s="423"/>
      <c r="V10" s="419"/>
      <c r="W10" s="220">
        <f t="shared" si="0"/>
        <v>240</v>
      </c>
      <c r="X10" s="62">
        <f t="shared" si="1"/>
        <v>16</v>
      </c>
    </row>
    <row r="11" spans="1:24">
      <c r="A11" s="887"/>
      <c r="B11" s="46" t="s">
        <v>55</v>
      </c>
      <c r="C11" s="44" t="s">
        <v>19</v>
      </c>
      <c r="D11" s="71" t="s">
        <v>21</v>
      </c>
      <c r="E11" s="408">
        <v>30</v>
      </c>
      <c r="F11" s="409" t="s">
        <v>124</v>
      </c>
      <c r="G11" s="410">
        <v>1</v>
      </c>
      <c r="H11" s="409">
        <v>30</v>
      </c>
      <c r="I11" s="409" t="s">
        <v>124</v>
      </c>
      <c r="J11" s="411">
        <v>1</v>
      </c>
      <c r="K11" s="412">
        <v>30</v>
      </c>
      <c r="L11" s="52" t="s">
        <v>124</v>
      </c>
      <c r="M11" s="413">
        <v>1</v>
      </c>
      <c r="N11" s="414">
        <v>30</v>
      </c>
      <c r="O11" s="52" t="s">
        <v>124</v>
      </c>
      <c r="P11" s="415">
        <v>1</v>
      </c>
      <c r="Q11" s="416">
        <v>30</v>
      </c>
      <c r="R11" s="423" t="s">
        <v>124</v>
      </c>
      <c r="S11" s="417">
        <v>1</v>
      </c>
      <c r="T11" s="418">
        <v>30</v>
      </c>
      <c r="U11" s="423" t="s">
        <v>124</v>
      </c>
      <c r="V11" s="419">
        <v>1</v>
      </c>
      <c r="W11" s="220">
        <f t="shared" si="0"/>
        <v>180</v>
      </c>
      <c r="X11" s="62">
        <f>SUM(G11,J11,M11,P11,S11,V11)</f>
        <v>6</v>
      </c>
    </row>
    <row r="12" spans="1:24">
      <c r="A12" s="887"/>
      <c r="B12" s="46" t="s">
        <v>67</v>
      </c>
      <c r="C12" s="44" t="s">
        <v>19</v>
      </c>
      <c r="D12" s="71" t="s">
        <v>21</v>
      </c>
      <c r="E12" s="408"/>
      <c r="F12" s="425"/>
      <c r="G12" s="410"/>
      <c r="H12" s="409"/>
      <c r="I12" s="425"/>
      <c r="J12" s="411"/>
      <c r="K12" s="408">
        <v>15</v>
      </c>
      <c r="L12" s="425" t="s">
        <v>124</v>
      </c>
      <c r="M12" s="410">
        <v>1</v>
      </c>
      <c r="N12" s="409">
        <v>15</v>
      </c>
      <c r="O12" s="425" t="s">
        <v>124</v>
      </c>
      <c r="P12" s="411">
        <v>1</v>
      </c>
      <c r="Q12" s="408">
        <v>15</v>
      </c>
      <c r="R12" s="425" t="s">
        <v>124</v>
      </c>
      <c r="S12" s="410">
        <v>1</v>
      </c>
      <c r="T12" s="409">
        <v>15</v>
      </c>
      <c r="U12" s="425" t="s">
        <v>124</v>
      </c>
      <c r="V12" s="411">
        <v>1</v>
      </c>
      <c r="W12" s="220">
        <f t="shared" si="0"/>
        <v>60</v>
      </c>
      <c r="X12" s="62">
        <f t="shared" si="1"/>
        <v>4</v>
      </c>
    </row>
    <row r="13" spans="1:24" ht="17.100000000000001" customHeight="1">
      <c r="A13" s="887"/>
      <c r="B13" s="274" t="s">
        <v>71</v>
      </c>
      <c r="C13" s="44" t="s">
        <v>19</v>
      </c>
      <c r="D13" s="71" t="s">
        <v>21</v>
      </c>
      <c r="E13" s="408">
        <v>15</v>
      </c>
      <c r="F13" s="425" t="s">
        <v>124</v>
      </c>
      <c r="G13" s="410">
        <v>0.5</v>
      </c>
      <c r="H13" s="409">
        <v>15</v>
      </c>
      <c r="I13" s="425" t="s">
        <v>124</v>
      </c>
      <c r="J13" s="411">
        <v>0.5</v>
      </c>
      <c r="K13" s="408">
        <v>15</v>
      </c>
      <c r="L13" s="425" t="s">
        <v>124</v>
      </c>
      <c r="M13" s="410">
        <v>0.5</v>
      </c>
      <c r="N13" s="409">
        <v>15</v>
      </c>
      <c r="O13" s="425" t="s">
        <v>124</v>
      </c>
      <c r="P13" s="411">
        <v>0.5</v>
      </c>
      <c r="Q13" s="408"/>
      <c r="R13" s="425"/>
      <c r="S13" s="410"/>
      <c r="T13" s="409"/>
      <c r="U13" s="425"/>
      <c r="V13" s="411"/>
      <c r="W13" s="220">
        <f t="shared" si="0"/>
        <v>60</v>
      </c>
      <c r="X13" s="62">
        <f t="shared" si="1"/>
        <v>2</v>
      </c>
    </row>
    <row r="14" spans="1:24">
      <c r="A14" s="887"/>
      <c r="B14" s="275" t="s">
        <v>73</v>
      </c>
      <c r="C14" s="44" t="s">
        <v>16</v>
      </c>
      <c r="D14" s="123" t="s">
        <v>130</v>
      </c>
      <c r="E14" s="408"/>
      <c r="F14" s="409"/>
      <c r="G14" s="410"/>
      <c r="H14" s="409"/>
      <c r="I14" s="409"/>
      <c r="J14" s="411"/>
      <c r="K14" s="412">
        <v>30</v>
      </c>
      <c r="L14" s="414" t="s">
        <v>124</v>
      </c>
      <c r="M14" s="413">
        <v>1</v>
      </c>
      <c r="N14" s="414">
        <v>30</v>
      </c>
      <c r="O14" s="414" t="s">
        <v>102</v>
      </c>
      <c r="P14" s="415">
        <v>2</v>
      </c>
      <c r="Q14" s="416"/>
      <c r="R14" s="423"/>
      <c r="S14" s="417"/>
      <c r="T14" s="418"/>
      <c r="U14" s="423"/>
      <c r="V14" s="419"/>
      <c r="W14" s="220">
        <f t="shared" si="0"/>
        <v>60</v>
      </c>
      <c r="X14" s="69">
        <f t="shared" si="1"/>
        <v>3</v>
      </c>
    </row>
    <row r="15" spans="1:24">
      <c r="A15" s="887"/>
      <c r="B15" s="275" t="s">
        <v>85</v>
      </c>
      <c r="C15" s="44" t="s">
        <v>16</v>
      </c>
      <c r="D15" s="123" t="s">
        <v>130</v>
      </c>
      <c r="E15" s="408">
        <v>30</v>
      </c>
      <c r="F15" s="409" t="s">
        <v>124</v>
      </c>
      <c r="G15" s="410">
        <v>1</v>
      </c>
      <c r="H15" s="409">
        <v>30</v>
      </c>
      <c r="I15" s="409" t="s">
        <v>125</v>
      </c>
      <c r="J15" s="411">
        <v>2</v>
      </c>
      <c r="K15" s="412">
        <v>30</v>
      </c>
      <c r="L15" s="414" t="s">
        <v>124</v>
      </c>
      <c r="M15" s="413">
        <v>1</v>
      </c>
      <c r="N15" s="414">
        <v>30</v>
      </c>
      <c r="O15" s="414" t="s">
        <v>102</v>
      </c>
      <c r="P15" s="415">
        <v>2</v>
      </c>
      <c r="Q15" s="416"/>
      <c r="R15" s="423"/>
      <c r="S15" s="417"/>
      <c r="T15" s="418"/>
      <c r="U15" s="423"/>
      <c r="V15" s="419"/>
      <c r="W15" s="220">
        <f t="shared" si="0"/>
        <v>120</v>
      </c>
      <c r="X15" s="69">
        <f t="shared" si="1"/>
        <v>6</v>
      </c>
    </row>
    <row r="16" spans="1:24">
      <c r="A16" s="887"/>
      <c r="B16" s="275" t="s">
        <v>86</v>
      </c>
      <c r="C16" s="44" t="s">
        <v>16</v>
      </c>
      <c r="D16" s="123" t="s">
        <v>130</v>
      </c>
      <c r="E16" s="408"/>
      <c r="F16" s="409"/>
      <c r="G16" s="410"/>
      <c r="H16" s="409"/>
      <c r="I16" s="409"/>
      <c r="J16" s="411"/>
      <c r="K16" s="412"/>
      <c r="L16" s="414"/>
      <c r="M16" s="413"/>
      <c r="N16" s="414"/>
      <c r="O16" s="414"/>
      <c r="P16" s="415"/>
      <c r="Q16" s="416">
        <v>30</v>
      </c>
      <c r="R16" s="423" t="s">
        <v>124</v>
      </c>
      <c r="S16" s="417">
        <v>1</v>
      </c>
      <c r="T16" s="418">
        <v>30</v>
      </c>
      <c r="U16" s="423" t="s">
        <v>102</v>
      </c>
      <c r="V16" s="419">
        <v>2</v>
      </c>
      <c r="W16" s="220">
        <f t="shared" si="0"/>
        <v>60</v>
      </c>
      <c r="X16" s="69">
        <f t="shared" si="1"/>
        <v>3</v>
      </c>
    </row>
    <row r="17" spans="1:24">
      <c r="A17" s="887"/>
      <c r="B17" s="275" t="s">
        <v>75</v>
      </c>
      <c r="C17" s="44" t="s">
        <v>16</v>
      </c>
      <c r="D17" s="117" t="s">
        <v>128</v>
      </c>
      <c r="E17" s="408">
        <v>15</v>
      </c>
      <c r="F17" s="409" t="s">
        <v>124</v>
      </c>
      <c r="G17" s="410">
        <v>0.5</v>
      </c>
      <c r="H17" s="409">
        <v>15</v>
      </c>
      <c r="I17" s="409" t="s">
        <v>124</v>
      </c>
      <c r="J17" s="411">
        <v>0.5</v>
      </c>
      <c r="K17" s="412">
        <v>15</v>
      </c>
      <c r="L17" s="414" t="s">
        <v>124</v>
      </c>
      <c r="M17" s="413">
        <v>0.5</v>
      </c>
      <c r="N17" s="414">
        <v>15</v>
      </c>
      <c r="O17" s="414" t="s">
        <v>124</v>
      </c>
      <c r="P17" s="415">
        <v>0.5</v>
      </c>
      <c r="Q17" s="416"/>
      <c r="R17" s="423"/>
      <c r="S17" s="417"/>
      <c r="T17" s="418"/>
      <c r="U17" s="423"/>
      <c r="V17" s="419"/>
      <c r="W17" s="220">
        <f t="shared" si="0"/>
        <v>60</v>
      </c>
      <c r="X17" s="69">
        <f t="shared" si="1"/>
        <v>2</v>
      </c>
    </row>
    <row r="18" spans="1:24">
      <c r="A18" s="887"/>
      <c r="B18" s="152" t="s">
        <v>51</v>
      </c>
      <c r="C18" s="63" t="s">
        <v>16</v>
      </c>
      <c r="D18" s="117" t="s">
        <v>128</v>
      </c>
      <c r="E18" s="408">
        <v>30</v>
      </c>
      <c r="F18" s="409" t="s">
        <v>124</v>
      </c>
      <c r="G18" s="410">
        <v>1</v>
      </c>
      <c r="H18" s="409">
        <v>30</v>
      </c>
      <c r="I18" s="409" t="s">
        <v>102</v>
      </c>
      <c r="J18" s="411">
        <v>2</v>
      </c>
      <c r="K18" s="412"/>
      <c r="L18" s="414"/>
      <c r="M18" s="413"/>
      <c r="N18" s="414"/>
      <c r="O18" s="414"/>
      <c r="P18" s="415"/>
      <c r="Q18" s="416"/>
      <c r="R18" s="423"/>
      <c r="S18" s="417"/>
      <c r="T18" s="418"/>
      <c r="U18" s="423"/>
      <c r="V18" s="419"/>
      <c r="W18" s="220">
        <f t="shared" si="0"/>
        <v>60</v>
      </c>
      <c r="X18" s="69">
        <f t="shared" si="1"/>
        <v>3</v>
      </c>
    </row>
    <row r="19" spans="1:24" ht="15" customHeight="1">
      <c r="A19" s="896"/>
      <c r="B19" s="407" t="s">
        <v>28</v>
      </c>
      <c r="C19" s="116" t="s">
        <v>16</v>
      </c>
      <c r="D19" s="117" t="s">
        <v>128</v>
      </c>
      <c r="E19" s="408">
        <v>30</v>
      </c>
      <c r="F19" s="425" t="s">
        <v>125</v>
      </c>
      <c r="G19" s="410">
        <v>2</v>
      </c>
      <c r="H19" s="409">
        <v>30</v>
      </c>
      <c r="I19" s="425" t="s">
        <v>102</v>
      </c>
      <c r="J19" s="411">
        <v>2</v>
      </c>
      <c r="K19" s="412"/>
      <c r="L19" s="414"/>
      <c r="M19" s="413"/>
      <c r="N19" s="414"/>
      <c r="O19" s="414"/>
      <c r="P19" s="415"/>
      <c r="Q19" s="416"/>
      <c r="R19" s="418"/>
      <c r="S19" s="417"/>
      <c r="T19" s="418"/>
      <c r="U19" s="418"/>
      <c r="V19" s="419"/>
      <c r="W19" s="220">
        <f t="shared" si="0"/>
        <v>60</v>
      </c>
      <c r="X19" s="69">
        <f t="shared" si="1"/>
        <v>4</v>
      </c>
    </row>
    <row r="20" spans="1:24">
      <c r="A20" s="886" t="s">
        <v>168</v>
      </c>
      <c r="B20" s="407" t="s">
        <v>29</v>
      </c>
      <c r="C20" s="116" t="s">
        <v>16</v>
      </c>
      <c r="D20" s="123" t="s">
        <v>130</v>
      </c>
      <c r="E20" s="408">
        <v>30</v>
      </c>
      <c r="F20" s="425" t="s">
        <v>124</v>
      </c>
      <c r="G20" s="410">
        <v>1</v>
      </c>
      <c r="H20" s="409">
        <v>30</v>
      </c>
      <c r="I20" s="425" t="s">
        <v>102</v>
      </c>
      <c r="J20" s="411">
        <v>2</v>
      </c>
      <c r="K20" s="412"/>
      <c r="L20" s="414"/>
      <c r="M20" s="413"/>
      <c r="N20" s="414"/>
      <c r="O20" s="414"/>
      <c r="P20" s="415"/>
      <c r="Q20" s="416"/>
      <c r="R20" s="418"/>
      <c r="S20" s="417"/>
      <c r="T20" s="418"/>
      <c r="U20" s="418"/>
      <c r="V20" s="419"/>
      <c r="W20" s="220">
        <f t="shared" si="0"/>
        <v>60</v>
      </c>
      <c r="X20" s="69">
        <f t="shared" si="1"/>
        <v>3</v>
      </c>
    </row>
    <row r="21" spans="1:24">
      <c r="A21" s="887"/>
      <c r="B21" s="407" t="s">
        <v>30</v>
      </c>
      <c r="C21" s="116" t="s">
        <v>16</v>
      </c>
      <c r="D21" s="123" t="s">
        <v>130</v>
      </c>
      <c r="E21" s="408"/>
      <c r="F21" s="437"/>
      <c r="G21" s="410"/>
      <c r="H21" s="409"/>
      <c r="I21" s="409"/>
      <c r="J21" s="411"/>
      <c r="K21" s="412"/>
      <c r="L21" s="414"/>
      <c r="M21" s="413"/>
      <c r="N21" s="414"/>
      <c r="O21" s="414"/>
      <c r="P21" s="415"/>
      <c r="Q21" s="416">
        <v>15</v>
      </c>
      <c r="R21" s="418" t="s">
        <v>124</v>
      </c>
      <c r="S21" s="417">
        <v>1</v>
      </c>
      <c r="T21" s="418"/>
      <c r="U21" s="418"/>
      <c r="V21" s="419"/>
      <c r="W21" s="220">
        <f t="shared" si="0"/>
        <v>15</v>
      </c>
      <c r="X21" s="69">
        <f t="shared" si="1"/>
        <v>1</v>
      </c>
    </row>
    <row r="22" spans="1:24">
      <c r="A22" s="887"/>
      <c r="B22" s="407" t="s">
        <v>31</v>
      </c>
      <c r="C22" s="116" t="s">
        <v>16</v>
      </c>
      <c r="D22" s="123" t="s">
        <v>130</v>
      </c>
      <c r="E22" s="353"/>
      <c r="F22" s="277"/>
      <c r="G22" s="278"/>
      <c r="H22" s="208">
        <v>15</v>
      </c>
      <c r="I22" s="425" t="s">
        <v>102</v>
      </c>
      <c r="J22" s="411">
        <v>1</v>
      </c>
      <c r="K22" s="412"/>
      <c r="L22" s="414"/>
      <c r="M22" s="413"/>
      <c r="N22" s="414"/>
      <c r="O22" s="414"/>
      <c r="P22" s="415"/>
      <c r="Q22" s="416"/>
      <c r="R22" s="418"/>
      <c r="S22" s="417"/>
      <c r="T22" s="418"/>
      <c r="U22" s="418"/>
      <c r="V22" s="419"/>
      <c r="W22" s="220">
        <f t="shared" si="0"/>
        <v>15</v>
      </c>
      <c r="X22" s="69">
        <f t="shared" si="1"/>
        <v>1</v>
      </c>
    </row>
    <row r="23" spans="1:24">
      <c r="A23" s="887"/>
      <c r="B23" s="407" t="s">
        <v>32</v>
      </c>
      <c r="C23" s="116" t="s">
        <v>16</v>
      </c>
      <c r="D23" s="123" t="s">
        <v>130</v>
      </c>
      <c r="E23" s="408">
        <v>2</v>
      </c>
      <c r="F23" s="212" t="s">
        <v>124</v>
      </c>
      <c r="G23" s="410">
        <v>0</v>
      </c>
      <c r="H23" s="409"/>
      <c r="I23" s="409"/>
      <c r="J23" s="411"/>
      <c r="K23" s="412"/>
      <c r="L23" s="414"/>
      <c r="M23" s="413"/>
      <c r="N23" s="414"/>
      <c r="O23" s="414"/>
      <c r="P23" s="415"/>
      <c r="Q23" s="416"/>
      <c r="R23" s="418"/>
      <c r="S23" s="417"/>
      <c r="T23" s="418"/>
      <c r="U23" s="418"/>
      <c r="V23" s="419"/>
      <c r="W23" s="220">
        <f t="shared" si="0"/>
        <v>2</v>
      </c>
      <c r="X23" s="69">
        <f t="shared" si="1"/>
        <v>0</v>
      </c>
    </row>
    <row r="24" spans="1:24">
      <c r="A24" s="887"/>
      <c r="B24" s="46" t="s">
        <v>33</v>
      </c>
      <c r="C24" s="116" t="s">
        <v>16</v>
      </c>
      <c r="D24" s="123" t="s">
        <v>130</v>
      </c>
      <c r="E24" s="408">
        <v>3</v>
      </c>
      <c r="F24" s="425" t="s">
        <v>124</v>
      </c>
      <c r="G24" s="410">
        <v>0</v>
      </c>
      <c r="H24" s="409"/>
      <c r="I24" s="409"/>
      <c r="J24" s="411"/>
      <c r="K24" s="412"/>
      <c r="L24" s="414"/>
      <c r="M24" s="413"/>
      <c r="N24" s="414"/>
      <c r="O24" s="414"/>
      <c r="P24" s="415"/>
      <c r="Q24" s="416"/>
      <c r="R24" s="418"/>
      <c r="S24" s="417"/>
      <c r="T24" s="418"/>
      <c r="U24" s="418"/>
      <c r="V24" s="419"/>
      <c r="W24" s="220">
        <f t="shared" si="0"/>
        <v>3</v>
      </c>
      <c r="X24" s="69">
        <f t="shared" si="1"/>
        <v>0</v>
      </c>
    </row>
    <row r="25" spans="1:24" ht="16.5" customHeight="1">
      <c r="A25" s="887"/>
      <c r="B25" s="75" t="s">
        <v>77</v>
      </c>
      <c r="C25" s="44" t="s">
        <v>19</v>
      </c>
      <c r="D25" s="117" t="s">
        <v>128</v>
      </c>
      <c r="E25" s="408">
        <v>30</v>
      </c>
      <c r="F25" s="446" t="s">
        <v>125</v>
      </c>
      <c r="G25" s="410">
        <v>2</v>
      </c>
      <c r="H25" s="409">
        <v>30</v>
      </c>
      <c r="I25" s="425" t="s">
        <v>125</v>
      </c>
      <c r="J25" s="411">
        <v>2</v>
      </c>
      <c r="K25" s="412">
        <v>30</v>
      </c>
      <c r="L25" s="414" t="s">
        <v>125</v>
      </c>
      <c r="M25" s="413">
        <v>2</v>
      </c>
      <c r="N25" s="414">
        <v>30</v>
      </c>
      <c r="O25" s="414" t="s">
        <v>102</v>
      </c>
      <c r="P25" s="415">
        <v>3</v>
      </c>
      <c r="Q25" s="416"/>
      <c r="R25" s="418"/>
      <c r="S25" s="417"/>
      <c r="T25" s="418"/>
      <c r="U25" s="418"/>
      <c r="V25" s="419"/>
      <c r="W25" s="220">
        <f t="shared" si="0"/>
        <v>120</v>
      </c>
      <c r="X25" s="62">
        <f t="shared" si="1"/>
        <v>9</v>
      </c>
    </row>
    <row r="26" spans="1:24" ht="14.1" customHeight="1">
      <c r="A26" s="887"/>
      <c r="B26" s="75" t="s">
        <v>35</v>
      </c>
      <c r="C26" s="44" t="s">
        <v>19</v>
      </c>
      <c r="D26" s="117" t="s">
        <v>128</v>
      </c>
      <c r="E26" s="353"/>
      <c r="F26" s="277"/>
      <c r="G26" s="278"/>
      <c r="H26" s="211">
        <v>30</v>
      </c>
      <c r="I26" s="425" t="s">
        <v>124</v>
      </c>
      <c r="J26" s="428">
        <v>1</v>
      </c>
      <c r="K26" s="154"/>
      <c r="L26" s="155"/>
      <c r="M26" s="155"/>
      <c r="N26" s="155"/>
      <c r="O26" s="155"/>
      <c r="P26" s="156"/>
      <c r="Q26" s="416"/>
      <c r="R26" s="418"/>
      <c r="S26" s="417"/>
      <c r="T26" s="418"/>
      <c r="U26" s="418"/>
      <c r="V26" s="419"/>
      <c r="W26" s="220">
        <f t="shared" si="0"/>
        <v>30</v>
      </c>
      <c r="X26" s="62">
        <f t="shared" si="1"/>
        <v>1</v>
      </c>
    </row>
    <row r="27" spans="1:24" ht="15.75" thickBot="1">
      <c r="A27" s="896"/>
      <c r="B27" s="75" t="s">
        <v>52</v>
      </c>
      <c r="C27" s="44" t="s">
        <v>16</v>
      </c>
      <c r="D27" s="123" t="s">
        <v>130</v>
      </c>
      <c r="E27" s="279"/>
      <c r="F27" s="280"/>
      <c r="G27" s="281"/>
      <c r="H27" s="127"/>
      <c r="I27" s="127"/>
      <c r="J27" s="282"/>
      <c r="K27" s="283"/>
      <c r="L27" s="284"/>
      <c r="M27" s="284"/>
      <c r="N27" s="284">
        <v>15</v>
      </c>
      <c r="O27" s="284" t="s">
        <v>102</v>
      </c>
      <c r="P27" s="285">
        <v>1</v>
      </c>
      <c r="Q27" s="90"/>
      <c r="R27" s="93"/>
      <c r="S27" s="92"/>
      <c r="T27" s="93"/>
      <c r="U27" s="93"/>
      <c r="V27" s="94"/>
      <c r="W27" s="220">
        <f t="shared" si="0"/>
        <v>15</v>
      </c>
      <c r="X27" s="168">
        <f t="shared" si="1"/>
        <v>1</v>
      </c>
    </row>
    <row r="28" spans="1:24" ht="29.25" customHeight="1" thickBot="1">
      <c r="A28" s="95"/>
      <c r="B28" s="859" t="s">
        <v>135</v>
      </c>
      <c r="C28" s="860"/>
      <c r="D28" s="860"/>
      <c r="E28" s="861"/>
      <c r="F28" s="861"/>
      <c r="G28" s="861"/>
      <c r="H28" s="861"/>
      <c r="I28" s="861"/>
      <c r="J28" s="861"/>
      <c r="K28" s="862"/>
      <c r="L28" s="862"/>
      <c r="M28" s="862"/>
      <c r="N28" s="862"/>
      <c r="O28" s="862"/>
      <c r="P28" s="862"/>
      <c r="Q28" s="862"/>
      <c r="R28" s="862"/>
      <c r="S28" s="862"/>
      <c r="T28" s="862"/>
      <c r="U28" s="862"/>
      <c r="V28" s="862"/>
      <c r="W28" s="860"/>
      <c r="X28" s="863"/>
    </row>
    <row r="29" spans="1:24">
      <c r="A29" s="804"/>
      <c r="B29" s="841" t="s">
        <v>107</v>
      </c>
      <c r="C29" s="804" t="s">
        <v>1</v>
      </c>
      <c r="D29" s="844" t="s">
        <v>2</v>
      </c>
      <c r="E29" s="870" t="s">
        <v>116</v>
      </c>
      <c r="F29" s="871"/>
      <c r="G29" s="871"/>
      <c r="H29" s="871"/>
      <c r="I29" s="871"/>
      <c r="J29" s="872"/>
      <c r="K29" s="832" t="s">
        <v>122</v>
      </c>
      <c r="L29" s="832"/>
      <c r="M29" s="832"/>
      <c r="N29" s="832"/>
      <c r="O29" s="832"/>
      <c r="P29" s="832"/>
      <c r="Q29" s="832"/>
      <c r="R29" s="832"/>
      <c r="S29" s="832"/>
      <c r="T29" s="832"/>
      <c r="U29" s="832"/>
      <c r="V29" s="833"/>
      <c r="W29" s="804" t="s">
        <v>6</v>
      </c>
      <c r="X29" s="804" t="s">
        <v>7</v>
      </c>
    </row>
    <row r="30" spans="1:24">
      <c r="A30" s="805"/>
      <c r="B30" s="842"/>
      <c r="C30" s="805"/>
      <c r="D30" s="845"/>
      <c r="E30" s="836" t="s">
        <v>8</v>
      </c>
      <c r="F30" s="837"/>
      <c r="G30" s="838"/>
      <c r="H30" s="839" t="s">
        <v>9</v>
      </c>
      <c r="I30" s="837"/>
      <c r="J30" s="840"/>
      <c r="K30" s="834"/>
      <c r="L30" s="834"/>
      <c r="M30" s="834"/>
      <c r="N30" s="834"/>
      <c r="O30" s="834"/>
      <c r="P30" s="834"/>
      <c r="Q30" s="834"/>
      <c r="R30" s="834"/>
      <c r="S30" s="834"/>
      <c r="T30" s="834"/>
      <c r="U30" s="834"/>
      <c r="V30" s="835"/>
      <c r="W30" s="805"/>
      <c r="X30" s="805"/>
    </row>
    <row r="31" spans="1:24" ht="15.75" thickBot="1">
      <c r="A31" s="806"/>
      <c r="B31" s="843"/>
      <c r="C31" s="811"/>
      <c r="D31" s="846"/>
      <c r="E31" s="10" t="s">
        <v>14</v>
      </c>
      <c r="F31" s="11" t="s">
        <v>15</v>
      </c>
      <c r="G31" s="12" t="s">
        <v>7</v>
      </c>
      <c r="H31" s="11" t="s">
        <v>14</v>
      </c>
      <c r="I31" s="11" t="s">
        <v>15</v>
      </c>
      <c r="J31" s="13" t="s">
        <v>7</v>
      </c>
      <c r="K31" s="824" t="s">
        <v>188</v>
      </c>
      <c r="L31" s="904"/>
      <c r="M31" s="904"/>
      <c r="N31" s="904"/>
      <c r="O31" s="904"/>
      <c r="P31" s="904"/>
      <c r="Q31" s="904"/>
      <c r="R31" s="904"/>
      <c r="S31" s="904"/>
      <c r="T31" s="904"/>
      <c r="U31" s="904"/>
      <c r="V31" s="905"/>
      <c r="W31" s="811"/>
      <c r="X31" s="811"/>
    </row>
    <row r="32" spans="1:24">
      <c r="A32" s="96"/>
      <c r="B32" s="46" t="s">
        <v>108</v>
      </c>
      <c r="C32" s="44" t="s">
        <v>36</v>
      </c>
      <c r="D32" s="422" t="s">
        <v>17</v>
      </c>
      <c r="E32" s="225">
        <v>30</v>
      </c>
      <c r="F32" s="226" t="s">
        <v>124</v>
      </c>
      <c r="G32" s="227">
        <v>1</v>
      </c>
      <c r="H32" s="226">
        <v>30</v>
      </c>
      <c r="I32" s="226" t="s">
        <v>102</v>
      </c>
      <c r="J32" s="228">
        <v>2</v>
      </c>
      <c r="K32" s="906"/>
      <c r="L32" s="906"/>
      <c r="M32" s="906"/>
      <c r="N32" s="906"/>
      <c r="O32" s="906"/>
      <c r="P32" s="906"/>
      <c r="Q32" s="906"/>
      <c r="R32" s="906"/>
      <c r="S32" s="906"/>
      <c r="T32" s="906"/>
      <c r="U32" s="906"/>
      <c r="V32" s="907"/>
      <c r="W32" s="69">
        <f t="shared" ref="W32:W40" si="2">SUM(E32,H32)</f>
        <v>60</v>
      </c>
      <c r="X32" s="69">
        <f t="shared" ref="X32:X40" si="3">SUM(G32,J32)</f>
        <v>3</v>
      </c>
    </row>
    <row r="33" spans="1:24">
      <c r="A33" s="24"/>
      <c r="B33" s="46" t="s">
        <v>109</v>
      </c>
      <c r="C33" s="44" t="s">
        <v>36</v>
      </c>
      <c r="D33" s="422" t="s">
        <v>17</v>
      </c>
      <c r="E33" s="408">
        <v>45</v>
      </c>
      <c r="F33" s="409" t="s">
        <v>124</v>
      </c>
      <c r="G33" s="410">
        <v>2</v>
      </c>
      <c r="H33" s="409">
        <v>45</v>
      </c>
      <c r="I33" s="409" t="s">
        <v>102</v>
      </c>
      <c r="J33" s="411">
        <v>3</v>
      </c>
      <c r="K33" s="906"/>
      <c r="L33" s="906"/>
      <c r="M33" s="906"/>
      <c r="N33" s="906"/>
      <c r="O33" s="906"/>
      <c r="P33" s="906"/>
      <c r="Q33" s="906"/>
      <c r="R33" s="906"/>
      <c r="S33" s="906"/>
      <c r="T33" s="906"/>
      <c r="U33" s="906"/>
      <c r="V33" s="907"/>
      <c r="W33" s="69">
        <f t="shared" si="2"/>
        <v>90</v>
      </c>
      <c r="X33" s="62">
        <f t="shared" si="3"/>
        <v>5</v>
      </c>
    </row>
    <row r="34" spans="1:24">
      <c r="A34" s="24"/>
      <c r="B34" s="46" t="s">
        <v>110</v>
      </c>
      <c r="C34" s="44" t="s">
        <v>36</v>
      </c>
      <c r="D34" s="422" t="s">
        <v>17</v>
      </c>
      <c r="E34" s="97"/>
      <c r="F34" s="98"/>
      <c r="G34" s="66"/>
      <c r="H34" s="98">
        <v>30</v>
      </c>
      <c r="I34" s="98" t="s">
        <v>124</v>
      </c>
      <c r="J34" s="99">
        <v>1</v>
      </c>
      <c r="K34" s="906"/>
      <c r="L34" s="906"/>
      <c r="M34" s="906"/>
      <c r="N34" s="906"/>
      <c r="O34" s="906"/>
      <c r="P34" s="906"/>
      <c r="Q34" s="906"/>
      <c r="R34" s="906"/>
      <c r="S34" s="906"/>
      <c r="T34" s="906"/>
      <c r="U34" s="906"/>
      <c r="V34" s="907"/>
      <c r="W34" s="69">
        <f t="shared" si="2"/>
        <v>30</v>
      </c>
      <c r="X34" s="69">
        <f t="shared" si="3"/>
        <v>1</v>
      </c>
    </row>
    <row r="35" spans="1:24">
      <c r="A35" s="24"/>
      <c r="B35" s="100" t="s">
        <v>111</v>
      </c>
      <c r="C35" s="44" t="s">
        <v>36</v>
      </c>
      <c r="D35" s="422" t="s">
        <v>100</v>
      </c>
      <c r="E35" s="408">
        <v>30</v>
      </c>
      <c r="F35" s="425" t="s">
        <v>124</v>
      </c>
      <c r="G35" s="410">
        <v>1</v>
      </c>
      <c r="H35" s="409">
        <v>30</v>
      </c>
      <c r="I35" s="425" t="s">
        <v>102</v>
      </c>
      <c r="J35" s="411">
        <v>2</v>
      </c>
      <c r="K35" s="906"/>
      <c r="L35" s="906"/>
      <c r="M35" s="906"/>
      <c r="N35" s="906"/>
      <c r="O35" s="906"/>
      <c r="P35" s="906"/>
      <c r="Q35" s="906"/>
      <c r="R35" s="906"/>
      <c r="S35" s="906"/>
      <c r="T35" s="906"/>
      <c r="U35" s="906"/>
      <c r="V35" s="907"/>
      <c r="W35" s="69">
        <f t="shared" si="2"/>
        <v>60</v>
      </c>
      <c r="X35" s="69">
        <f t="shared" si="3"/>
        <v>3</v>
      </c>
    </row>
    <row r="36" spans="1:24">
      <c r="A36" s="101"/>
      <c r="B36" s="102" t="s">
        <v>37</v>
      </c>
      <c r="C36" s="103" t="s">
        <v>36</v>
      </c>
      <c r="D36" s="71" t="s">
        <v>115</v>
      </c>
      <c r="E36" s="408">
        <v>15</v>
      </c>
      <c r="F36" s="425" t="s">
        <v>124</v>
      </c>
      <c r="G36" s="410">
        <v>1</v>
      </c>
      <c r="H36" s="409"/>
      <c r="I36" s="425"/>
      <c r="J36" s="411"/>
      <c r="K36" s="906"/>
      <c r="L36" s="906"/>
      <c r="M36" s="906"/>
      <c r="N36" s="906"/>
      <c r="O36" s="906"/>
      <c r="P36" s="906"/>
      <c r="Q36" s="906"/>
      <c r="R36" s="906"/>
      <c r="S36" s="906"/>
      <c r="T36" s="906"/>
      <c r="U36" s="906"/>
      <c r="V36" s="907"/>
      <c r="W36" s="69">
        <f t="shared" si="2"/>
        <v>15</v>
      </c>
      <c r="X36" s="62">
        <f t="shared" si="3"/>
        <v>1</v>
      </c>
    </row>
    <row r="37" spans="1:24">
      <c r="A37" s="24"/>
      <c r="B37" s="25" t="s">
        <v>112</v>
      </c>
      <c r="C37" s="44" t="s">
        <v>36</v>
      </c>
      <c r="D37" s="422" t="s">
        <v>115</v>
      </c>
      <c r="E37" s="408"/>
      <c r="F37" s="409"/>
      <c r="G37" s="410"/>
      <c r="H37" s="409">
        <v>15</v>
      </c>
      <c r="I37" s="409" t="s">
        <v>124</v>
      </c>
      <c r="J37" s="411">
        <v>1</v>
      </c>
      <c r="K37" s="906"/>
      <c r="L37" s="906"/>
      <c r="M37" s="906"/>
      <c r="N37" s="906"/>
      <c r="O37" s="906"/>
      <c r="P37" s="906"/>
      <c r="Q37" s="906"/>
      <c r="R37" s="906"/>
      <c r="S37" s="906"/>
      <c r="T37" s="906"/>
      <c r="U37" s="906"/>
      <c r="V37" s="907"/>
      <c r="W37" s="69">
        <f t="shared" si="2"/>
        <v>15</v>
      </c>
      <c r="X37" s="69">
        <f t="shared" si="3"/>
        <v>1</v>
      </c>
    </row>
    <row r="38" spans="1:24">
      <c r="A38" s="24"/>
      <c r="B38" s="113" t="s">
        <v>132</v>
      </c>
      <c r="C38" s="44" t="s">
        <v>36</v>
      </c>
      <c r="D38" s="422" t="s">
        <v>115</v>
      </c>
      <c r="E38" s="408">
        <v>15</v>
      </c>
      <c r="F38" s="409" t="s">
        <v>102</v>
      </c>
      <c r="G38" s="410">
        <v>0.5</v>
      </c>
      <c r="H38" s="409"/>
      <c r="I38" s="409"/>
      <c r="J38" s="411"/>
      <c r="K38" s="906"/>
      <c r="L38" s="906"/>
      <c r="M38" s="906"/>
      <c r="N38" s="906"/>
      <c r="O38" s="906"/>
      <c r="P38" s="906"/>
      <c r="Q38" s="906"/>
      <c r="R38" s="906"/>
      <c r="S38" s="906"/>
      <c r="T38" s="906"/>
      <c r="U38" s="906"/>
      <c r="V38" s="907"/>
      <c r="W38" s="69">
        <f>SUM(E38,H38)</f>
        <v>15</v>
      </c>
      <c r="X38" s="69">
        <f>SUM(G38,J38)</f>
        <v>0.5</v>
      </c>
    </row>
    <row r="39" spans="1:24">
      <c r="A39" s="24"/>
      <c r="B39" s="46" t="s">
        <v>113</v>
      </c>
      <c r="C39" s="44" t="s">
        <v>36</v>
      </c>
      <c r="D39" s="422" t="s">
        <v>115</v>
      </c>
      <c r="E39" s="408">
        <v>30</v>
      </c>
      <c r="F39" s="409" t="s">
        <v>124</v>
      </c>
      <c r="G39" s="410">
        <v>2</v>
      </c>
      <c r="H39" s="409"/>
      <c r="I39" s="409"/>
      <c r="J39" s="411"/>
      <c r="K39" s="908"/>
      <c r="L39" s="908"/>
      <c r="M39" s="908"/>
      <c r="N39" s="908"/>
      <c r="O39" s="908"/>
      <c r="P39" s="908"/>
      <c r="Q39" s="908"/>
      <c r="R39" s="908"/>
      <c r="S39" s="908"/>
      <c r="T39" s="908"/>
      <c r="U39" s="908"/>
      <c r="V39" s="909"/>
      <c r="W39" s="69">
        <f t="shared" si="2"/>
        <v>30</v>
      </c>
      <c r="X39" s="69">
        <f t="shared" si="3"/>
        <v>2</v>
      </c>
    </row>
    <row r="40" spans="1:24" ht="15.75" thickBot="1">
      <c r="A40" s="157"/>
      <c r="B40" s="158" t="s">
        <v>114</v>
      </c>
      <c r="C40" s="159" t="s">
        <v>36</v>
      </c>
      <c r="D40" s="182" t="s">
        <v>115</v>
      </c>
      <c r="E40" s="82">
        <v>60</v>
      </c>
      <c r="F40" s="83" t="s">
        <v>124</v>
      </c>
      <c r="G40" s="84">
        <v>4</v>
      </c>
      <c r="H40" s="83">
        <v>60</v>
      </c>
      <c r="I40" s="83" t="s">
        <v>124</v>
      </c>
      <c r="J40" s="85">
        <v>4</v>
      </c>
      <c r="K40" s="832" t="s">
        <v>117</v>
      </c>
      <c r="L40" s="832"/>
      <c r="M40" s="832"/>
      <c r="N40" s="832"/>
      <c r="O40" s="832"/>
      <c r="P40" s="832"/>
      <c r="Q40" s="832"/>
      <c r="R40" s="832"/>
      <c r="S40" s="832"/>
      <c r="T40" s="832"/>
      <c r="U40" s="832"/>
      <c r="V40" s="833"/>
      <c r="W40" s="160">
        <f t="shared" si="2"/>
        <v>120</v>
      </c>
      <c r="X40" s="161">
        <f t="shared" si="3"/>
        <v>8</v>
      </c>
    </row>
    <row r="41" spans="1:24" ht="15.75" thickBot="1">
      <c r="A41" s="101"/>
      <c r="B41" s="162"/>
      <c r="C41" s="163"/>
      <c r="D41" s="105" t="s">
        <v>136</v>
      </c>
      <c r="E41" s="106">
        <f>SUM(E32:E40)</f>
        <v>225</v>
      </c>
      <c r="F41" s="106"/>
      <c r="G41" s="107">
        <f>SUM(G32:G40)</f>
        <v>11.5</v>
      </c>
      <c r="H41" s="106">
        <f>SUM(H32:H40)</f>
        <v>210</v>
      </c>
      <c r="I41" s="106"/>
      <c r="J41" s="107">
        <f>SUM(J32:J40)</f>
        <v>13</v>
      </c>
      <c r="K41" s="108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10"/>
      <c r="W41" s="111">
        <f>SUM(E41,H41)</f>
        <v>435</v>
      </c>
      <c r="X41" s="112">
        <f>SUM(G41,J41)</f>
        <v>24.5</v>
      </c>
    </row>
    <row r="42" spans="1:24" ht="23.25" customHeight="1">
      <c r="A42" s="137"/>
      <c r="B42" s="113"/>
      <c r="C42" s="137"/>
      <c r="D42" s="138" t="s">
        <v>38</v>
      </c>
      <c r="E42" s="29">
        <f>SUM(E5:E27)</f>
        <v>335</v>
      </c>
      <c r="F42" s="29"/>
      <c r="G42" s="30">
        <f>SUM(G3:G27)</f>
        <v>24.5</v>
      </c>
      <c r="H42" s="29">
        <f>SUM(H5:H27)</f>
        <v>375</v>
      </c>
      <c r="I42" s="29"/>
      <c r="J42" s="30">
        <f>SUM(J3:J27)</f>
        <v>29.5</v>
      </c>
      <c r="K42" s="35">
        <f>SUM(K5:K27)</f>
        <v>315</v>
      </c>
      <c r="L42" s="35"/>
      <c r="M42" s="165">
        <f>SUM(M3:M40)</f>
        <v>25.5</v>
      </c>
      <c r="N42" s="35">
        <f>SUM(N5:N40)</f>
        <v>330</v>
      </c>
      <c r="O42" s="35"/>
      <c r="P42" s="34">
        <f>SUM(P3:P40)</f>
        <v>29.5</v>
      </c>
      <c r="Q42" s="40">
        <f>SUM(Q5:Q40)</f>
        <v>180</v>
      </c>
      <c r="R42" s="40"/>
      <c r="S42" s="39">
        <f>SUM(S3:S40)</f>
        <v>19</v>
      </c>
      <c r="T42" s="40">
        <f>SUM(T5:T40)</f>
        <v>165</v>
      </c>
      <c r="U42" s="40"/>
      <c r="V42" s="39">
        <f>SUM(V3:V40)</f>
        <v>28</v>
      </c>
      <c r="W42" s="138">
        <f>SUM(W5:W27)</f>
        <v>1700</v>
      </c>
      <c r="X42" s="166">
        <f>SUM(X3:X27)</f>
        <v>156</v>
      </c>
    </row>
    <row r="43" spans="1:24" ht="24.75" customHeight="1">
      <c r="A43" s="137"/>
      <c r="B43" s="137"/>
      <c r="C43" s="137"/>
      <c r="D43" s="69" t="s">
        <v>39</v>
      </c>
      <c r="E43" s="857">
        <f>SUM(E42,H42)-(E13+E12+H12+H13)</f>
        <v>680</v>
      </c>
      <c r="F43" s="857"/>
      <c r="G43" s="857"/>
      <c r="H43" s="857">
        <f>SUM(G42,J42)</f>
        <v>54</v>
      </c>
      <c r="I43" s="857"/>
      <c r="J43" s="857"/>
      <c r="K43" s="853">
        <f>SUM(K42,N42)-(K13+K12+N12+N13)</f>
        <v>585</v>
      </c>
      <c r="L43" s="854"/>
      <c r="M43" s="855"/>
      <c r="N43" s="853">
        <f>SUM(M42,P42)</f>
        <v>55</v>
      </c>
      <c r="O43" s="854"/>
      <c r="P43" s="855"/>
      <c r="Q43" s="853">
        <f>SUM(Q42,T42)-(Q12+T12+Q13+T13)</f>
        <v>315</v>
      </c>
      <c r="R43" s="854"/>
      <c r="S43" s="855"/>
      <c r="T43" s="853">
        <f>SUM(S42,V42)</f>
        <v>47</v>
      </c>
      <c r="U43" s="854"/>
      <c r="V43" s="855"/>
      <c r="W43" s="219">
        <f>W42+W41</f>
        <v>2135</v>
      </c>
      <c r="X43" s="398">
        <f>X42+X41</f>
        <v>180.5</v>
      </c>
    </row>
    <row r="44" spans="1:24">
      <c r="A44" s="137"/>
      <c r="B44" s="137"/>
      <c r="C44" s="137"/>
      <c r="D44" s="13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42">
        <f>SUM(X25,X26,X7,X32:X40,X12,X13,X6)</f>
        <v>54.5</v>
      </c>
      <c r="X44" s="222" t="s">
        <v>7</v>
      </c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>
        <f>(W44*100)/X43</f>
        <v>30.193905817174514</v>
      </c>
      <c r="X45" s="1"/>
    </row>
  </sheetData>
  <sheetProtection selectLockedCells="1" selectUnlockedCells="1"/>
  <mergeCells count="37">
    <mergeCell ref="A1:X1"/>
    <mergeCell ref="Q2:V2"/>
    <mergeCell ref="C29:C31"/>
    <mergeCell ref="D29:D31"/>
    <mergeCell ref="E29:J29"/>
    <mergeCell ref="W2:W4"/>
    <mergeCell ref="X2:X4"/>
    <mergeCell ref="E3:G3"/>
    <mergeCell ref="H3:J3"/>
    <mergeCell ref="K2:P2"/>
    <mergeCell ref="X29:X31"/>
    <mergeCell ref="E30:G30"/>
    <mergeCell ref="Q3:S3"/>
    <mergeCell ref="A2:A4"/>
    <mergeCell ref="A5:A19"/>
    <mergeCell ref="A20:A27"/>
    <mergeCell ref="Q43:S43"/>
    <mergeCell ref="D2:D4"/>
    <mergeCell ref="T43:V43"/>
    <mergeCell ref="K40:V40"/>
    <mergeCell ref="E43:G43"/>
    <mergeCell ref="H43:J43"/>
    <mergeCell ref="K43:M43"/>
    <mergeCell ref="N43:P43"/>
    <mergeCell ref="N3:P3"/>
    <mergeCell ref="K3:M3"/>
    <mergeCell ref="K31:V39"/>
    <mergeCell ref="K29:V30"/>
    <mergeCell ref="E2:J2"/>
    <mergeCell ref="T3:V3"/>
    <mergeCell ref="A29:A31"/>
    <mergeCell ref="B29:B31"/>
    <mergeCell ref="C2:C4"/>
    <mergeCell ref="B2:B4"/>
    <mergeCell ref="H30:J30"/>
    <mergeCell ref="B28:X28"/>
    <mergeCell ref="W29:W31"/>
  </mergeCells>
  <pageMargins left="0.25" right="0.25" top="0.75" bottom="0.75" header="0.3" footer="0.3"/>
  <pageSetup paperSize="9" scale="70" firstPageNumber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-0.249977111117893"/>
    <pageSetUpPr fitToPage="1"/>
  </sheetPr>
  <dimension ref="A1:R32"/>
  <sheetViews>
    <sheetView zoomScaleNormal="100" workbookViewId="0">
      <selection activeCell="E18" sqref="E18:G18"/>
    </sheetView>
  </sheetViews>
  <sheetFormatPr defaultColWidth="11.42578125" defaultRowHeight="15"/>
  <cols>
    <col min="1" max="1" width="3.28515625" style="4" bestFit="1" customWidth="1"/>
    <col min="2" max="2" width="37.28515625" style="4" bestFit="1" customWidth="1"/>
    <col min="3" max="3" width="11.85546875" style="4" bestFit="1" customWidth="1"/>
    <col min="4" max="4" width="9" style="4" bestFit="1" customWidth="1"/>
    <col min="5" max="5" width="4.85546875" style="4" customWidth="1"/>
    <col min="6" max="6" width="5" style="4" customWidth="1"/>
    <col min="7" max="7" width="4.42578125" style="4" customWidth="1"/>
    <col min="8" max="8" width="4.85546875" style="4" customWidth="1"/>
    <col min="9" max="9" width="5.140625" style="4" customWidth="1"/>
    <col min="10" max="11" width="4.85546875" style="4" customWidth="1"/>
    <col min="12" max="12" width="5" style="4" customWidth="1"/>
    <col min="13" max="14" width="4.85546875" style="4" customWidth="1"/>
    <col min="15" max="15" width="5.140625" style="4" customWidth="1"/>
    <col min="16" max="16" width="4.85546875" style="4" customWidth="1"/>
    <col min="17" max="18" width="6" style="4" customWidth="1"/>
    <col min="19" max="16384" width="11.42578125" style="4"/>
  </cols>
  <sheetData>
    <row r="1" spans="1:18" ht="16.5" thickBot="1">
      <c r="A1" s="936" t="s">
        <v>154</v>
      </c>
      <c r="B1" s="936"/>
      <c r="C1" s="936"/>
      <c r="D1" s="936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6"/>
      <c r="R1" s="936"/>
    </row>
    <row r="2" spans="1:18" ht="12.75" customHeight="1">
      <c r="A2" s="856"/>
      <c r="B2" s="841" t="s">
        <v>0</v>
      </c>
      <c r="C2" s="804" t="s">
        <v>1</v>
      </c>
      <c r="D2" s="844" t="s">
        <v>2</v>
      </c>
      <c r="E2" s="817" t="s">
        <v>3</v>
      </c>
      <c r="F2" s="818"/>
      <c r="G2" s="818"/>
      <c r="H2" s="818"/>
      <c r="I2" s="818"/>
      <c r="J2" s="819"/>
      <c r="K2" s="880" t="s">
        <v>4</v>
      </c>
      <c r="L2" s="881"/>
      <c r="M2" s="881"/>
      <c r="N2" s="881"/>
      <c r="O2" s="881"/>
      <c r="P2" s="882"/>
      <c r="Q2" s="849" t="s">
        <v>6</v>
      </c>
      <c r="R2" s="856" t="s">
        <v>7</v>
      </c>
    </row>
    <row r="3" spans="1:18">
      <c r="A3" s="856"/>
      <c r="B3" s="841"/>
      <c r="C3" s="804"/>
      <c r="D3" s="844"/>
      <c r="E3" s="869" t="s">
        <v>8</v>
      </c>
      <c r="F3" s="847"/>
      <c r="G3" s="847"/>
      <c r="H3" s="847" t="s">
        <v>9</v>
      </c>
      <c r="I3" s="847"/>
      <c r="J3" s="848"/>
      <c r="K3" s="883" t="s">
        <v>10</v>
      </c>
      <c r="L3" s="884"/>
      <c r="M3" s="884"/>
      <c r="N3" s="884" t="s">
        <v>11</v>
      </c>
      <c r="O3" s="884"/>
      <c r="P3" s="885"/>
      <c r="Q3" s="849"/>
      <c r="R3" s="856"/>
    </row>
    <row r="4" spans="1:18" ht="15.75" thickBot="1">
      <c r="A4" s="856"/>
      <c r="B4" s="841"/>
      <c r="C4" s="804"/>
      <c r="D4" s="844"/>
      <c r="E4" s="10" t="s">
        <v>14</v>
      </c>
      <c r="F4" s="11" t="s">
        <v>15</v>
      </c>
      <c r="G4" s="12" t="s">
        <v>7</v>
      </c>
      <c r="H4" s="11" t="s">
        <v>14</v>
      </c>
      <c r="I4" s="11" t="s">
        <v>15</v>
      </c>
      <c r="J4" s="13" t="s">
        <v>7</v>
      </c>
      <c r="K4" s="510" t="s">
        <v>14</v>
      </c>
      <c r="L4" s="511" t="s">
        <v>15</v>
      </c>
      <c r="M4" s="512" t="s">
        <v>7</v>
      </c>
      <c r="N4" s="513" t="s">
        <v>14</v>
      </c>
      <c r="O4" s="511" t="s">
        <v>15</v>
      </c>
      <c r="P4" s="514" t="s">
        <v>7</v>
      </c>
      <c r="Q4" s="849"/>
      <c r="R4" s="856"/>
    </row>
    <row r="5" spans="1:18" ht="15" customHeight="1">
      <c r="A5" s="886" t="s">
        <v>167</v>
      </c>
      <c r="B5" s="46" t="s">
        <v>92</v>
      </c>
      <c r="C5" s="116" t="s">
        <v>16</v>
      </c>
      <c r="D5" s="117" t="s">
        <v>62</v>
      </c>
      <c r="E5" s="28">
        <v>30</v>
      </c>
      <c r="F5" s="29" t="s">
        <v>123</v>
      </c>
      <c r="G5" s="30">
        <v>10</v>
      </c>
      <c r="H5" s="29">
        <v>30</v>
      </c>
      <c r="I5" s="29" t="s">
        <v>123</v>
      </c>
      <c r="J5" s="31">
        <v>10</v>
      </c>
      <c r="K5" s="507">
        <v>30</v>
      </c>
      <c r="L5" s="508" t="s">
        <v>123</v>
      </c>
      <c r="M5" s="149">
        <v>12</v>
      </c>
      <c r="N5" s="139">
        <v>30</v>
      </c>
      <c r="O5" s="508" t="s">
        <v>124</v>
      </c>
      <c r="P5" s="509">
        <v>24</v>
      </c>
      <c r="Q5" s="61">
        <f t="shared" ref="Q5:Q21" si="0">SUM(E5,H5,K5,N5)</f>
        <v>120</v>
      </c>
      <c r="R5" s="69">
        <f t="shared" ref="R5:R21" si="1">SUM(G5,J5,M5,P5)</f>
        <v>56</v>
      </c>
    </row>
    <row r="6" spans="1:18" ht="14.25" customHeight="1">
      <c r="A6" s="887"/>
      <c r="B6" s="407" t="s">
        <v>40</v>
      </c>
      <c r="C6" s="44" t="s">
        <v>19</v>
      </c>
      <c r="D6" s="71" t="s">
        <v>128</v>
      </c>
      <c r="E6" s="47"/>
      <c r="F6" s="48"/>
      <c r="G6" s="49"/>
      <c r="H6" s="48"/>
      <c r="I6" s="48"/>
      <c r="J6" s="50"/>
      <c r="K6" s="118">
        <v>15</v>
      </c>
      <c r="L6" s="119" t="s">
        <v>124</v>
      </c>
      <c r="M6" s="120">
        <v>3</v>
      </c>
      <c r="N6" s="121"/>
      <c r="O6" s="119"/>
      <c r="P6" s="122"/>
      <c r="Q6" s="61">
        <f t="shared" si="0"/>
        <v>15</v>
      </c>
      <c r="R6" s="62">
        <f t="shared" si="1"/>
        <v>3</v>
      </c>
    </row>
    <row r="7" spans="1:18">
      <c r="A7" s="887"/>
      <c r="B7" s="407" t="s">
        <v>41</v>
      </c>
      <c r="C7" s="44" t="s">
        <v>19</v>
      </c>
      <c r="D7" s="71" t="s">
        <v>101</v>
      </c>
      <c r="E7" s="47"/>
      <c r="F7" s="48"/>
      <c r="G7" s="49"/>
      <c r="H7" s="48"/>
      <c r="I7" s="48"/>
      <c r="J7" s="50"/>
      <c r="K7" s="118"/>
      <c r="L7" s="119"/>
      <c r="M7" s="120"/>
      <c r="N7" s="121">
        <v>4</v>
      </c>
      <c r="O7" s="119" t="s">
        <v>124</v>
      </c>
      <c r="P7" s="122">
        <v>4</v>
      </c>
      <c r="Q7" s="61">
        <f t="shared" si="0"/>
        <v>4</v>
      </c>
      <c r="R7" s="62">
        <f t="shared" si="1"/>
        <v>4</v>
      </c>
    </row>
    <row r="8" spans="1:18">
      <c r="A8" s="887"/>
      <c r="B8" s="407" t="s">
        <v>37</v>
      </c>
      <c r="C8" s="44" t="s">
        <v>16</v>
      </c>
      <c r="D8" s="206" t="s">
        <v>130</v>
      </c>
      <c r="E8" s="76">
        <v>15</v>
      </c>
      <c r="F8" s="48" t="s">
        <v>102</v>
      </c>
      <c r="G8" s="77">
        <v>1</v>
      </c>
      <c r="H8" s="70">
        <v>15</v>
      </c>
      <c r="I8" s="48" t="s">
        <v>102</v>
      </c>
      <c r="J8" s="78">
        <v>1</v>
      </c>
      <c r="K8" s="178">
        <v>15</v>
      </c>
      <c r="L8" s="179" t="s">
        <v>102</v>
      </c>
      <c r="M8" s="179">
        <v>1</v>
      </c>
      <c r="N8" s="179">
        <v>15</v>
      </c>
      <c r="O8" s="179" t="s">
        <v>102</v>
      </c>
      <c r="P8" s="180">
        <v>1</v>
      </c>
      <c r="Q8" s="61">
        <f t="shared" si="0"/>
        <v>60</v>
      </c>
      <c r="R8" s="168">
        <f t="shared" si="1"/>
        <v>4</v>
      </c>
    </row>
    <row r="9" spans="1:18">
      <c r="A9" s="887"/>
      <c r="B9" s="407" t="s">
        <v>70</v>
      </c>
      <c r="C9" s="44" t="s">
        <v>16</v>
      </c>
      <c r="D9" s="206" t="s">
        <v>130</v>
      </c>
      <c r="E9" s="76"/>
      <c r="F9" s="70"/>
      <c r="G9" s="77"/>
      <c r="H9" s="70">
        <v>60</v>
      </c>
      <c r="I9" s="70" t="s">
        <v>125</v>
      </c>
      <c r="J9" s="78">
        <v>4</v>
      </c>
      <c r="K9" s="178">
        <v>60</v>
      </c>
      <c r="L9" s="179" t="s">
        <v>124</v>
      </c>
      <c r="M9" s="179">
        <v>4</v>
      </c>
      <c r="N9" s="179">
        <v>60</v>
      </c>
      <c r="O9" s="179" t="s">
        <v>125</v>
      </c>
      <c r="P9" s="180">
        <v>4</v>
      </c>
      <c r="Q9" s="61">
        <f t="shared" si="0"/>
        <v>180</v>
      </c>
      <c r="R9" s="62">
        <f t="shared" si="1"/>
        <v>12</v>
      </c>
    </row>
    <row r="10" spans="1:18">
      <c r="A10" s="887"/>
      <c r="B10" s="46" t="s">
        <v>55</v>
      </c>
      <c r="C10" s="44" t="s">
        <v>16</v>
      </c>
      <c r="D10" s="71" t="s">
        <v>21</v>
      </c>
      <c r="E10" s="76">
        <v>30</v>
      </c>
      <c r="F10" s="70" t="s">
        <v>124</v>
      </c>
      <c r="G10" s="77">
        <v>1</v>
      </c>
      <c r="H10" s="70">
        <v>30</v>
      </c>
      <c r="I10" s="70" t="s">
        <v>124</v>
      </c>
      <c r="J10" s="78">
        <v>1</v>
      </c>
      <c r="K10" s="178">
        <v>30</v>
      </c>
      <c r="L10" s="179" t="s">
        <v>124</v>
      </c>
      <c r="M10" s="179">
        <v>1</v>
      </c>
      <c r="N10" s="179">
        <v>30</v>
      </c>
      <c r="O10" s="179" t="s">
        <v>124</v>
      </c>
      <c r="P10" s="180">
        <v>1</v>
      </c>
      <c r="Q10" s="61">
        <f>SUM(E10,H10,K10,N10)</f>
        <v>120</v>
      </c>
      <c r="R10" s="62">
        <f>SUM(G10,J10,M10,P10)</f>
        <v>4</v>
      </c>
    </row>
    <row r="11" spans="1:18">
      <c r="A11" s="887"/>
      <c r="B11" s="46" t="s">
        <v>23</v>
      </c>
      <c r="C11" s="44" t="s">
        <v>19</v>
      </c>
      <c r="D11" s="71" t="s">
        <v>21</v>
      </c>
      <c r="E11" s="47">
        <v>30</v>
      </c>
      <c r="F11" s="70" t="s">
        <v>124</v>
      </c>
      <c r="G11" s="49">
        <v>2</v>
      </c>
      <c r="H11" s="48">
        <v>30</v>
      </c>
      <c r="I11" s="70" t="s">
        <v>124</v>
      </c>
      <c r="J11" s="50">
        <v>2</v>
      </c>
      <c r="K11" s="118">
        <v>30</v>
      </c>
      <c r="L11" s="121" t="s">
        <v>124</v>
      </c>
      <c r="M11" s="120">
        <v>2</v>
      </c>
      <c r="N11" s="121">
        <v>30</v>
      </c>
      <c r="O11" s="121" t="s">
        <v>124</v>
      </c>
      <c r="P11" s="122">
        <v>2</v>
      </c>
      <c r="Q11" s="61">
        <f t="shared" si="0"/>
        <v>120</v>
      </c>
      <c r="R11" s="62">
        <f t="shared" si="1"/>
        <v>8</v>
      </c>
    </row>
    <row r="12" spans="1:18">
      <c r="A12" s="887"/>
      <c r="B12" s="205" t="s">
        <v>71</v>
      </c>
      <c r="C12" s="44" t="s">
        <v>19</v>
      </c>
      <c r="D12" s="71" t="s">
        <v>21</v>
      </c>
      <c r="E12" s="47">
        <v>15</v>
      </c>
      <c r="F12" s="70" t="s">
        <v>124</v>
      </c>
      <c r="G12" s="49">
        <v>1</v>
      </c>
      <c r="H12" s="48">
        <v>15</v>
      </c>
      <c r="I12" s="70" t="s">
        <v>124</v>
      </c>
      <c r="J12" s="50">
        <v>1</v>
      </c>
      <c r="K12" s="118">
        <v>15</v>
      </c>
      <c r="L12" s="121" t="s">
        <v>124</v>
      </c>
      <c r="M12" s="120">
        <v>1</v>
      </c>
      <c r="N12" s="121">
        <v>15</v>
      </c>
      <c r="O12" s="121" t="s">
        <v>124</v>
      </c>
      <c r="P12" s="122">
        <v>1</v>
      </c>
      <c r="Q12" s="61">
        <f t="shared" si="0"/>
        <v>60</v>
      </c>
      <c r="R12" s="62">
        <f t="shared" si="1"/>
        <v>4</v>
      </c>
    </row>
    <row r="13" spans="1:18">
      <c r="A13" s="887"/>
      <c r="B13" s="205" t="s">
        <v>82</v>
      </c>
      <c r="C13" s="116" t="s">
        <v>16</v>
      </c>
      <c r="D13" s="206" t="s">
        <v>130</v>
      </c>
      <c r="E13" s="76">
        <v>30</v>
      </c>
      <c r="F13" s="70" t="s">
        <v>124</v>
      </c>
      <c r="G13" s="77">
        <v>1</v>
      </c>
      <c r="H13" s="70">
        <v>30</v>
      </c>
      <c r="I13" s="70" t="s">
        <v>125</v>
      </c>
      <c r="J13" s="78">
        <v>1</v>
      </c>
      <c r="K13" s="118"/>
      <c r="L13" s="121"/>
      <c r="M13" s="120"/>
      <c r="N13" s="121"/>
      <c r="O13" s="121"/>
      <c r="P13" s="122"/>
      <c r="Q13" s="61">
        <f t="shared" si="0"/>
        <v>60</v>
      </c>
      <c r="R13" s="69">
        <f t="shared" si="1"/>
        <v>2</v>
      </c>
    </row>
    <row r="14" spans="1:18">
      <c r="A14" s="887"/>
      <c r="B14" s="205" t="s">
        <v>83</v>
      </c>
      <c r="C14" s="116" t="s">
        <v>16</v>
      </c>
      <c r="D14" s="206" t="s">
        <v>130</v>
      </c>
      <c r="E14" s="47">
        <v>30</v>
      </c>
      <c r="F14" s="48" t="s">
        <v>124</v>
      </c>
      <c r="G14" s="49">
        <v>1</v>
      </c>
      <c r="H14" s="48">
        <v>30</v>
      </c>
      <c r="I14" s="48" t="s">
        <v>125</v>
      </c>
      <c r="J14" s="50">
        <v>1</v>
      </c>
      <c r="K14" s="118"/>
      <c r="L14" s="121"/>
      <c r="M14" s="120"/>
      <c r="N14" s="121"/>
      <c r="O14" s="121"/>
      <c r="P14" s="122"/>
      <c r="Q14" s="61">
        <f t="shared" si="0"/>
        <v>60</v>
      </c>
      <c r="R14" s="69">
        <f t="shared" si="1"/>
        <v>2</v>
      </c>
    </row>
    <row r="15" spans="1:18" ht="15" customHeight="1">
      <c r="A15" s="1025" t="s">
        <v>168</v>
      </c>
      <c r="B15" s="407" t="s">
        <v>180</v>
      </c>
      <c r="C15" s="429" t="s">
        <v>16</v>
      </c>
      <c r="D15" s="434" t="s">
        <v>130</v>
      </c>
      <c r="E15" s="426"/>
      <c r="F15" s="425"/>
      <c r="G15" s="427"/>
      <c r="H15" s="425">
        <v>30</v>
      </c>
      <c r="I15" s="425" t="s">
        <v>125</v>
      </c>
      <c r="J15" s="428">
        <v>2</v>
      </c>
      <c r="K15" s="118"/>
      <c r="L15" s="121"/>
      <c r="M15" s="120"/>
      <c r="N15" s="121"/>
      <c r="O15" s="121"/>
      <c r="P15" s="122"/>
      <c r="Q15" s="61">
        <f t="shared" si="0"/>
        <v>30</v>
      </c>
      <c r="R15" s="69">
        <f t="shared" si="1"/>
        <v>2</v>
      </c>
    </row>
    <row r="16" spans="1:18" s="405" customFormat="1" ht="15" customHeight="1">
      <c r="A16" s="1025"/>
      <c r="B16" s="407" t="s">
        <v>181</v>
      </c>
      <c r="C16" s="429" t="s">
        <v>16</v>
      </c>
      <c r="D16" s="434" t="s">
        <v>130</v>
      </c>
      <c r="E16" s="408">
        <v>30</v>
      </c>
      <c r="F16" s="425" t="s">
        <v>125</v>
      </c>
      <c r="G16" s="410">
        <v>2</v>
      </c>
      <c r="H16" s="409"/>
      <c r="I16" s="425"/>
      <c r="J16" s="411"/>
      <c r="K16" s="430"/>
      <c r="L16" s="432"/>
      <c r="M16" s="431"/>
      <c r="N16" s="432"/>
      <c r="O16" s="432"/>
      <c r="P16" s="433"/>
      <c r="Q16" s="420">
        <f t="shared" si="0"/>
        <v>30</v>
      </c>
      <c r="R16" s="424">
        <f t="shared" si="1"/>
        <v>2</v>
      </c>
    </row>
    <row r="17" spans="1:18">
      <c r="A17" s="1025"/>
      <c r="B17" s="272" t="s">
        <v>94</v>
      </c>
      <c r="C17" s="44" t="s">
        <v>16</v>
      </c>
      <c r="D17" s="206" t="s">
        <v>130</v>
      </c>
      <c r="E17" s="47"/>
      <c r="F17" s="48"/>
      <c r="G17" s="49"/>
      <c r="H17" s="48">
        <v>30</v>
      </c>
      <c r="I17" s="48" t="s">
        <v>102</v>
      </c>
      <c r="J17" s="50">
        <v>2</v>
      </c>
      <c r="K17" s="118"/>
      <c r="L17" s="121"/>
      <c r="M17" s="120"/>
      <c r="N17" s="121"/>
      <c r="O17" s="121"/>
      <c r="P17" s="122"/>
      <c r="Q17" s="61">
        <f t="shared" si="0"/>
        <v>30</v>
      </c>
      <c r="R17" s="69">
        <f t="shared" si="1"/>
        <v>2</v>
      </c>
    </row>
    <row r="18" spans="1:18">
      <c r="A18" s="1025"/>
      <c r="B18" s="271" t="s">
        <v>106</v>
      </c>
      <c r="C18" s="116" t="s">
        <v>16</v>
      </c>
      <c r="D18" s="206" t="s">
        <v>130</v>
      </c>
      <c r="E18" s="47"/>
      <c r="F18" s="70"/>
      <c r="G18" s="49"/>
      <c r="H18" s="408">
        <v>30</v>
      </c>
      <c r="I18" s="425" t="s">
        <v>102</v>
      </c>
      <c r="J18" s="410">
        <v>2</v>
      </c>
      <c r="K18" s="118"/>
      <c r="L18" s="121"/>
      <c r="M18" s="120"/>
      <c r="N18" s="121"/>
      <c r="O18" s="121"/>
      <c r="P18" s="122"/>
      <c r="Q18" s="61">
        <f t="shared" si="0"/>
        <v>30</v>
      </c>
      <c r="R18" s="69">
        <f t="shared" si="1"/>
        <v>2</v>
      </c>
    </row>
    <row r="19" spans="1:18">
      <c r="A19" s="1025"/>
      <c r="B19" s="271" t="s">
        <v>42</v>
      </c>
      <c r="C19" s="116" t="s">
        <v>16</v>
      </c>
      <c r="D19" s="206" t="s">
        <v>130</v>
      </c>
      <c r="E19" s="47">
        <v>30</v>
      </c>
      <c r="F19" s="48" t="s">
        <v>124</v>
      </c>
      <c r="G19" s="49">
        <v>1</v>
      </c>
      <c r="H19" s="48">
        <v>30</v>
      </c>
      <c r="I19" s="48" t="s">
        <v>102</v>
      </c>
      <c r="J19" s="50">
        <v>2</v>
      </c>
      <c r="K19" s="118"/>
      <c r="L19" s="121"/>
      <c r="M19" s="120"/>
      <c r="N19" s="121"/>
      <c r="O19" s="121"/>
      <c r="P19" s="122"/>
      <c r="Q19" s="61">
        <f t="shared" si="0"/>
        <v>60</v>
      </c>
      <c r="R19" s="69">
        <f t="shared" si="1"/>
        <v>3</v>
      </c>
    </row>
    <row r="20" spans="1:18">
      <c r="A20" s="1025"/>
      <c r="B20" s="271" t="s">
        <v>35</v>
      </c>
      <c r="C20" s="44" t="s">
        <v>19</v>
      </c>
      <c r="D20" s="71" t="s">
        <v>128</v>
      </c>
      <c r="E20" s="47">
        <v>30</v>
      </c>
      <c r="F20" s="48" t="s">
        <v>124</v>
      </c>
      <c r="G20" s="49">
        <v>1</v>
      </c>
      <c r="H20" s="48"/>
      <c r="I20" s="48"/>
      <c r="J20" s="50"/>
      <c r="K20" s="118"/>
      <c r="L20" s="121"/>
      <c r="M20" s="120"/>
      <c r="N20" s="121"/>
      <c r="O20" s="121"/>
      <c r="P20" s="122"/>
      <c r="Q20" s="61">
        <f t="shared" si="0"/>
        <v>30</v>
      </c>
      <c r="R20" s="69">
        <f t="shared" si="1"/>
        <v>1</v>
      </c>
    </row>
    <row r="21" spans="1:18" ht="15.75" customHeight="1" thickBot="1">
      <c r="A21" s="1025"/>
      <c r="B21" s="272" t="s">
        <v>45</v>
      </c>
      <c r="C21" s="44" t="s">
        <v>19</v>
      </c>
      <c r="D21" s="71" t="s">
        <v>128</v>
      </c>
      <c r="E21" s="82">
        <v>30</v>
      </c>
      <c r="F21" s="127" t="s">
        <v>125</v>
      </c>
      <c r="G21" s="84">
        <v>2</v>
      </c>
      <c r="H21" s="83">
        <v>30</v>
      </c>
      <c r="I21" s="127" t="s">
        <v>102</v>
      </c>
      <c r="J21" s="85">
        <v>3</v>
      </c>
      <c r="K21" s="128"/>
      <c r="L21" s="129"/>
      <c r="M21" s="130"/>
      <c r="N21" s="129"/>
      <c r="O21" s="129"/>
      <c r="P21" s="131"/>
      <c r="Q21" s="61">
        <f t="shared" si="0"/>
        <v>60</v>
      </c>
      <c r="R21" s="62">
        <f t="shared" si="1"/>
        <v>5</v>
      </c>
    </row>
    <row r="22" spans="1:18" ht="30" customHeight="1" thickBot="1">
      <c r="A22" s="273"/>
      <c r="B22" s="970" t="s">
        <v>46</v>
      </c>
      <c r="C22" s="971"/>
      <c r="D22" s="971"/>
      <c r="E22" s="972"/>
      <c r="F22" s="972"/>
      <c r="G22" s="972"/>
      <c r="H22" s="972"/>
      <c r="I22" s="972"/>
      <c r="J22" s="972"/>
      <c r="K22" s="973"/>
      <c r="L22" s="973"/>
      <c r="M22" s="973"/>
      <c r="N22" s="973"/>
      <c r="O22" s="973"/>
      <c r="P22" s="973"/>
      <c r="Q22" s="971"/>
      <c r="R22" s="974"/>
    </row>
    <row r="23" spans="1:18">
      <c r="A23" s="856"/>
      <c r="B23" s="857" t="s">
        <v>107</v>
      </c>
      <c r="C23" s="856" t="s">
        <v>1</v>
      </c>
      <c r="D23" s="858" t="s">
        <v>2</v>
      </c>
      <c r="E23" s="817" t="s">
        <v>118</v>
      </c>
      <c r="F23" s="818"/>
      <c r="G23" s="818"/>
      <c r="H23" s="818"/>
      <c r="I23" s="818"/>
      <c r="J23" s="819"/>
      <c r="K23" s="975" t="s">
        <v>121</v>
      </c>
      <c r="L23" s="975"/>
      <c r="M23" s="975"/>
      <c r="N23" s="975"/>
      <c r="O23" s="975"/>
      <c r="P23" s="976"/>
      <c r="Q23" s="856" t="s">
        <v>6</v>
      </c>
      <c r="R23" s="856" t="s">
        <v>7</v>
      </c>
    </row>
    <row r="24" spans="1:18">
      <c r="A24" s="856"/>
      <c r="B24" s="857"/>
      <c r="C24" s="856"/>
      <c r="D24" s="858"/>
      <c r="E24" s="869" t="s">
        <v>8</v>
      </c>
      <c r="F24" s="847"/>
      <c r="G24" s="847"/>
      <c r="H24" s="847" t="s">
        <v>9</v>
      </c>
      <c r="I24" s="847"/>
      <c r="J24" s="848"/>
      <c r="K24" s="968"/>
      <c r="L24" s="968"/>
      <c r="M24" s="968"/>
      <c r="N24" s="968"/>
      <c r="O24" s="968"/>
      <c r="P24" s="969"/>
      <c r="Q24" s="856"/>
      <c r="R24" s="856"/>
    </row>
    <row r="25" spans="1:18" ht="15.75" thickBot="1">
      <c r="A25" s="856"/>
      <c r="B25" s="857"/>
      <c r="C25" s="856"/>
      <c r="D25" s="858"/>
      <c r="E25" s="10" t="s">
        <v>14</v>
      </c>
      <c r="F25" s="11" t="s">
        <v>15</v>
      </c>
      <c r="G25" s="12" t="s">
        <v>7</v>
      </c>
      <c r="H25" s="11" t="s">
        <v>14</v>
      </c>
      <c r="I25" s="11" t="s">
        <v>15</v>
      </c>
      <c r="J25" s="13" t="s">
        <v>7</v>
      </c>
      <c r="K25" s="890" t="s">
        <v>191</v>
      </c>
      <c r="L25" s="938"/>
      <c r="M25" s="938"/>
      <c r="N25" s="938"/>
      <c r="O25" s="938"/>
      <c r="P25" s="939"/>
      <c r="Q25" s="856"/>
      <c r="R25" s="856"/>
    </row>
    <row r="26" spans="1:18">
      <c r="A26" s="879"/>
      <c r="B26" s="46" t="s">
        <v>119</v>
      </c>
      <c r="C26" s="44" t="s">
        <v>36</v>
      </c>
      <c r="D26" s="117" t="s">
        <v>17</v>
      </c>
      <c r="E26" s="225">
        <v>30</v>
      </c>
      <c r="F26" s="226" t="s">
        <v>102</v>
      </c>
      <c r="G26" s="227">
        <v>2</v>
      </c>
      <c r="H26" s="226"/>
      <c r="I26" s="798"/>
      <c r="J26" s="795"/>
      <c r="K26" s="940"/>
      <c r="L26" s="940"/>
      <c r="M26" s="940"/>
      <c r="N26" s="940"/>
      <c r="O26" s="940"/>
      <c r="P26" s="941"/>
      <c r="Q26" s="69">
        <f>SUM(E26,H26)</f>
        <v>30</v>
      </c>
      <c r="R26" s="69">
        <f>SUM(G26,J26)</f>
        <v>2</v>
      </c>
    </row>
    <row r="27" spans="1:18">
      <c r="A27" s="879"/>
      <c r="B27" s="46" t="s">
        <v>120</v>
      </c>
      <c r="C27" s="44" t="s">
        <v>36</v>
      </c>
      <c r="D27" s="135" t="s">
        <v>21</v>
      </c>
      <c r="E27" s="436">
        <v>30</v>
      </c>
      <c r="F27" s="437" t="s">
        <v>124</v>
      </c>
      <c r="G27" s="438">
        <v>1</v>
      </c>
      <c r="H27" s="437">
        <v>30</v>
      </c>
      <c r="I27" s="799" t="s">
        <v>124</v>
      </c>
      <c r="J27" s="796">
        <v>1</v>
      </c>
      <c r="K27" s="940"/>
      <c r="L27" s="940"/>
      <c r="M27" s="940"/>
      <c r="N27" s="940"/>
      <c r="O27" s="940"/>
      <c r="P27" s="941"/>
      <c r="Q27" s="69">
        <f>SUM(E27,H27)</f>
        <v>60</v>
      </c>
      <c r="R27" s="69">
        <f>SUM(G27,J27)</f>
        <v>2</v>
      </c>
    </row>
    <row r="28" spans="1:18" ht="15.75" thickBot="1">
      <c r="A28" s="145"/>
      <c r="B28" s="145"/>
      <c r="C28" s="145"/>
      <c r="D28" s="788" t="s">
        <v>136</v>
      </c>
      <c r="E28" s="789">
        <f>SUM(E26:E27)</f>
        <v>60</v>
      </c>
      <c r="F28" s="171"/>
      <c r="G28" s="171">
        <f>SUM(G26:G27)</f>
        <v>3</v>
      </c>
      <c r="H28" s="171">
        <f>SUM(H26:H27)</f>
        <v>30</v>
      </c>
      <c r="I28" s="790"/>
      <c r="J28" s="797">
        <f>SUM(J26,J27)</f>
        <v>1</v>
      </c>
      <c r="K28" s="942"/>
      <c r="L28" s="942"/>
      <c r="M28" s="942"/>
      <c r="N28" s="942"/>
      <c r="O28" s="942"/>
      <c r="P28" s="943"/>
      <c r="Q28" s="136">
        <f>SUM(E26,E27,H26,H27)</f>
        <v>90</v>
      </c>
      <c r="R28" s="148">
        <f>SUM(G26:G27,J26:J27)</f>
        <v>4</v>
      </c>
    </row>
    <row r="29" spans="1:18" ht="21.75" customHeight="1">
      <c r="A29" s="137"/>
      <c r="B29" s="113"/>
      <c r="C29" s="145"/>
      <c r="D29" s="172" t="s">
        <v>38</v>
      </c>
      <c r="E29" s="29">
        <f>SUM(E4:E21)</f>
        <v>300</v>
      </c>
      <c r="F29" s="29"/>
      <c r="G29" s="30">
        <f>SUM(G4:G21)</f>
        <v>23</v>
      </c>
      <c r="H29" s="29">
        <f>SUM(H4:H21)</f>
        <v>390</v>
      </c>
      <c r="I29" s="29"/>
      <c r="J29" s="30">
        <f>SUM(J4:J21)</f>
        <v>32</v>
      </c>
      <c r="K29" s="139">
        <f>SUM(K4:K27)</f>
        <v>195</v>
      </c>
      <c r="L29" s="139"/>
      <c r="M29" s="149">
        <f>SUM(M4:M27)</f>
        <v>24</v>
      </c>
      <c r="N29" s="139">
        <f>SUM(N4:N21)</f>
        <v>184</v>
      </c>
      <c r="O29" s="139"/>
      <c r="P29" s="149">
        <f>SUM(P4:P21)</f>
        <v>37</v>
      </c>
      <c r="Q29" s="140">
        <f>SUM(Q4:Q21)</f>
        <v>1069</v>
      </c>
      <c r="R29" s="150">
        <f>SUM(R4:R21)</f>
        <v>116</v>
      </c>
    </row>
    <row r="30" spans="1:18" ht="22.5" customHeight="1">
      <c r="A30" s="137"/>
      <c r="B30" s="137"/>
      <c r="C30" s="137"/>
      <c r="D30" s="177" t="s">
        <v>39</v>
      </c>
      <c r="E30" s="855">
        <f>SUM(E29,H29)-(E11+E12+H11+H12)</f>
        <v>600</v>
      </c>
      <c r="F30" s="857"/>
      <c r="G30" s="857"/>
      <c r="H30" s="857">
        <f>SUM(G29,J29)</f>
        <v>55</v>
      </c>
      <c r="I30" s="857"/>
      <c r="J30" s="857"/>
      <c r="K30" s="857">
        <f>SUM(K29,N29)-(K11+K12+N11+N12)</f>
        <v>289</v>
      </c>
      <c r="L30" s="857"/>
      <c r="M30" s="857"/>
      <c r="N30" s="857">
        <f>SUM(M29,P29)</f>
        <v>61</v>
      </c>
      <c r="O30" s="857"/>
      <c r="P30" s="857"/>
      <c r="Q30" s="141">
        <f>E30+K30</f>
        <v>889</v>
      </c>
      <c r="R30" s="398">
        <f>R29+R28</f>
        <v>120</v>
      </c>
    </row>
    <row r="31" spans="1:18">
      <c r="A31" s="137"/>
      <c r="B31" s="137"/>
      <c r="C31" s="137"/>
      <c r="D31" s="137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787">
        <f>SUM(R7,R6,R12,R20,R11,R21,R26,R27,R9)</f>
        <v>41</v>
      </c>
      <c r="R31" s="222" t="s">
        <v>7</v>
      </c>
    </row>
    <row r="32" spans="1: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>
        <f>(Q31*100)/R30</f>
        <v>34.166666666666664</v>
      </c>
      <c r="R32" s="3"/>
    </row>
  </sheetData>
  <sheetProtection selectLockedCells="1" selectUnlockedCells="1"/>
  <mergeCells count="32">
    <mergeCell ref="R23:R25"/>
    <mergeCell ref="E24:G24"/>
    <mergeCell ref="Q2:Q4"/>
    <mergeCell ref="K23:P24"/>
    <mergeCell ref="K2:P2"/>
    <mergeCell ref="R2:R4"/>
    <mergeCell ref="E3:G3"/>
    <mergeCell ref="H3:J3"/>
    <mergeCell ref="K3:M3"/>
    <mergeCell ref="N3:P3"/>
    <mergeCell ref="K25:P28"/>
    <mergeCell ref="A2:A4"/>
    <mergeCell ref="B2:B4"/>
    <mergeCell ref="C2:C4"/>
    <mergeCell ref="D2:D4"/>
    <mergeCell ref="E2:J2"/>
    <mergeCell ref="A1:R1"/>
    <mergeCell ref="H24:J24"/>
    <mergeCell ref="A26:A27"/>
    <mergeCell ref="E30:G30"/>
    <mergeCell ref="H30:J30"/>
    <mergeCell ref="K30:M30"/>
    <mergeCell ref="N30:P30"/>
    <mergeCell ref="B22:R22"/>
    <mergeCell ref="D23:D25"/>
    <mergeCell ref="E23:J23"/>
    <mergeCell ref="Q23:Q25"/>
    <mergeCell ref="A23:A25"/>
    <mergeCell ref="B23:B25"/>
    <mergeCell ref="C23:C25"/>
    <mergeCell ref="A5:A14"/>
    <mergeCell ref="A15:A21"/>
  </mergeCells>
  <pageMargins left="0.25" right="0.25" top="0.75" bottom="0.75" header="0.3" footer="0.3"/>
  <pageSetup paperSize="9" scale="98" firstPageNumber="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X45"/>
  <sheetViews>
    <sheetView zoomScaleNormal="100" workbookViewId="0">
      <selection activeCell="K10" sqref="K10"/>
    </sheetView>
  </sheetViews>
  <sheetFormatPr defaultColWidth="8.85546875" defaultRowHeight="12.75"/>
  <cols>
    <col min="1" max="1" width="6.140625" style="3" customWidth="1"/>
    <col min="2" max="2" width="32.85546875" style="3" customWidth="1"/>
    <col min="3" max="3" width="12.42578125" style="3" customWidth="1"/>
    <col min="4" max="4" width="9" style="3" customWidth="1"/>
    <col min="5" max="5" width="5" style="3" customWidth="1"/>
    <col min="6" max="6" width="5.140625" style="3" customWidth="1"/>
    <col min="7" max="7" width="4.42578125" style="3" customWidth="1"/>
    <col min="8" max="8" width="5" style="3" customWidth="1"/>
    <col min="9" max="9" width="5.140625" style="3" customWidth="1"/>
    <col min="10" max="10" width="4.42578125" style="3" customWidth="1"/>
    <col min="11" max="11" width="5" style="3" customWidth="1"/>
    <col min="12" max="12" width="5.140625" style="3" customWidth="1"/>
    <col min="13" max="13" width="4.42578125" style="3" customWidth="1"/>
    <col min="14" max="14" width="5" style="3" customWidth="1"/>
    <col min="15" max="15" width="5.140625" style="3" customWidth="1"/>
    <col min="16" max="16" width="4.42578125" style="3" customWidth="1"/>
    <col min="17" max="17" width="5" style="3" customWidth="1"/>
    <col min="18" max="18" width="5.140625" style="3" customWidth="1"/>
    <col min="19" max="19" width="4.42578125" style="3" customWidth="1"/>
    <col min="20" max="20" width="5" style="3" customWidth="1"/>
    <col min="21" max="21" width="5.140625" style="3" customWidth="1"/>
    <col min="22" max="22" width="4.42578125" style="3" customWidth="1"/>
    <col min="23" max="24" width="5.42578125" style="3" customWidth="1"/>
    <col min="25" max="16384" width="8.85546875" style="3"/>
  </cols>
  <sheetData>
    <row r="1" spans="1:24" ht="13.5" thickBot="1">
      <c r="A1" s="944" t="s">
        <v>149</v>
      </c>
      <c r="B1" s="944"/>
      <c r="C1" s="944"/>
      <c r="D1" s="944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  <c r="R1" s="945"/>
      <c r="S1" s="945"/>
      <c r="T1" s="945"/>
      <c r="U1" s="945"/>
      <c r="V1" s="945"/>
      <c r="W1" s="944"/>
      <c r="X1" s="944"/>
    </row>
    <row r="2" spans="1:24" ht="12.75" customHeight="1">
      <c r="A2" s="856"/>
      <c r="B2" s="857" t="s">
        <v>0</v>
      </c>
      <c r="C2" s="856" t="s">
        <v>1</v>
      </c>
      <c r="D2" s="858" t="s">
        <v>2</v>
      </c>
      <c r="E2" s="817" t="s">
        <v>3</v>
      </c>
      <c r="F2" s="818"/>
      <c r="G2" s="818"/>
      <c r="H2" s="818"/>
      <c r="I2" s="818"/>
      <c r="J2" s="819"/>
      <c r="K2" s="946" t="s">
        <v>4</v>
      </c>
      <c r="L2" s="914"/>
      <c r="M2" s="914"/>
      <c r="N2" s="914"/>
      <c r="O2" s="914"/>
      <c r="P2" s="915"/>
      <c r="Q2" s="918" t="s">
        <v>5</v>
      </c>
      <c r="R2" s="919"/>
      <c r="S2" s="919"/>
      <c r="T2" s="919"/>
      <c r="U2" s="919"/>
      <c r="V2" s="920"/>
      <c r="W2" s="849" t="s">
        <v>6</v>
      </c>
      <c r="X2" s="856" t="s">
        <v>7</v>
      </c>
    </row>
    <row r="3" spans="1:24">
      <c r="A3" s="856"/>
      <c r="B3" s="857"/>
      <c r="C3" s="856"/>
      <c r="D3" s="858"/>
      <c r="E3" s="869" t="s">
        <v>8</v>
      </c>
      <c r="F3" s="847"/>
      <c r="G3" s="847"/>
      <c r="H3" s="847" t="s">
        <v>9</v>
      </c>
      <c r="I3" s="847"/>
      <c r="J3" s="848"/>
      <c r="K3" s="947" t="s">
        <v>10</v>
      </c>
      <c r="L3" s="916"/>
      <c r="M3" s="916"/>
      <c r="N3" s="916" t="s">
        <v>11</v>
      </c>
      <c r="O3" s="916"/>
      <c r="P3" s="917"/>
      <c r="Q3" s="912" t="s">
        <v>12</v>
      </c>
      <c r="R3" s="910"/>
      <c r="S3" s="910"/>
      <c r="T3" s="910" t="s">
        <v>13</v>
      </c>
      <c r="U3" s="910"/>
      <c r="V3" s="911"/>
      <c r="W3" s="849"/>
      <c r="X3" s="856"/>
    </row>
    <row r="4" spans="1:24" ht="13.5" thickBot="1">
      <c r="A4" s="856"/>
      <c r="B4" s="857"/>
      <c r="C4" s="856"/>
      <c r="D4" s="858"/>
      <c r="E4" s="186" t="s">
        <v>14</v>
      </c>
      <c r="F4" s="187" t="s">
        <v>15</v>
      </c>
      <c r="G4" s="188" t="s">
        <v>7</v>
      </c>
      <c r="H4" s="187" t="s">
        <v>14</v>
      </c>
      <c r="I4" s="187" t="s">
        <v>15</v>
      </c>
      <c r="J4" s="189" t="s">
        <v>7</v>
      </c>
      <c r="K4" s="195" t="s">
        <v>14</v>
      </c>
      <c r="L4" s="196" t="s">
        <v>15</v>
      </c>
      <c r="M4" s="197" t="s">
        <v>7</v>
      </c>
      <c r="N4" s="198" t="s">
        <v>14</v>
      </c>
      <c r="O4" s="196" t="s">
        <v>15</v>
      </c>
      <c r="P4" s="199" t="s">
        <v>7</v>
      </c>
      <c r="Q4" s="200" t="s">
        <v>14</v>
      </c>
      <c r="R4" s="201" t="s">
        <v>15</v>
      </c>
      <c r="S4" s="202" t="s">
        <v>7</v>
      </c>
      <c r="T4" s="203" t="s">
        <v>14</v>
      </c>
      <c r="U4" s="201" t="s">
        <v>15</v>
      </c>
      <c r="V4" s="204" t="s">
        <v>7</v>
      </c>
      <c r="W4" s="849"/>
      <c r="X4" s="856"/>
    </row>
    <row r="5" spans="1:24">
      <c r="A5" s="801" t="s">
        <v>167</v>
      </c>
      <c r="B5" s="407" t="s">
        <v>98</v>
      </c>
      <c r="C5" s="63" t="s">
        <v>16</v>
      </c>
      <c r="D5" s="64" t="s">
        <v>127</v>
      </c>
      <c r="E5" s="225">
        <v>30</v>
      </c>
      <c r="F5" s="226" t="s">
        <v>123</v>
      </c>
      <c r="G5" s="227">
        <v>10</v>
      </c>
      <c r="H5" s="226">
        <v>30</v>
      </c>
      <c r="I5" s="226" t="s">
        <v>123</v>
      </c>
      <c r="J5" s="228">
        <v>10</v>
      </c>
      <c r="K5" s="261">
        <v>30</v>
      </c>
      <c r="L5" s="262" t="s">
        <v>123</v>
      </c>
      <c r="M5" s="263">
        <v>10</v>
      </c>
      <c r="N5" s="264">
        <v>30</v>
      </c>
      <c r="O5" s="262" t="s">
        <v>123</v>
      </c>
      <c r="P5" s="265">
        <v>10</v>
      </c>
      <c r="Q5" s="266">
        <v>30</v>
      </c>
      <c r="R5" s="267" t="s">
        <v>123</v>
      </c>
      <c r="S5" s="268">
        <v>10</v>
      </c>
      <c r="T5" s="269">
        <v>30</v>
      </c>
      <c r="U5" s="267" t="s">
        <v>124</v>
      </c>
      <c r="V5" s="270">
        <v>19</v>
      </c>
      <c r="W5" s="220">
        <f t="shared" ref="W5:W16" si="0">SUM(E5,H5,K5,N5,Q5,T5)</f>
        <v>180</v>
      </c>
      <c r="X5" s="69">
        <f t="shared" ref="X5:X15" si="1">SUM(G5,J5,M5,P5,S5,V5)</f>
        <v>69</v>
      </c>
    </row>
    <row r="6" spans="1:24">
      <c r="A6" s="802"/>
      <c r="B6" s="25" t="s">
        <v>170</v>
      </c>
      <c r="C6" s="44" t="s">
        <v>19</v>
      </c>
      <c r="D6" s="45" t="s">
        <v>130</v>
      </c>
      <c r="E6" s="28"/>
      <c r="F6" s="29"/>
      <c r="G6" s="30"/>
      <c r="H6" s="29"/>
      <c r="I6" s="29"/>
      <c r="J6" s="31"/>
      <c r="K6" s="32"/>
      <c r="L6" s="33"/>
      <c r="M6" s="34"/>
      <c r="N6" s="35"/>
      <c r="O6" s="33"/>
      <c r="P6" s="36"/>
      <c r="Q6" s="37">
        <v>15</v>
      </c>
      <c r="R6" s="38" t="s">
        <v>124</v>
      </c>
      <c r="S6" s="39">
        <v>1</v>
      </c>
      <c r="T6" s="40">
        <v>15</v>
      </c>
      <c r="U6" s="38" t="s">
        <v>124</v>
      </c>
      <c r="V6" s="41">
        <v>1</v>
      </c>
      <c r="W6" s="220">
        <f t="shared" si="0"/>
        <v>30</v>
      </c>
      <c r="X6" s="69">
        <f t="shared" si="1"/>
        <v>2</v>
      </c>
    </row>
    <row r="7" spans="1:24">
      <c r="A7" s="802"/>
      <c r="B7" s="407" t="s">
        <v>18</v>
      </c>
      <c r="C7" s="44" t="s">
        <v>19</v>
      </c>
      <c r="D7" s="45" t="s">
        <v>130</v>
      </c>
      <c r="E7" s="47"/>
      <c r="F7" s="48"/>
      <c r="G7" s="49"/>
      <c r="H7" s="48"/>
      <c r="I7" s="48"/>
      <c r="J7" s="50"/>
      <c r="K7" s="51">
        <v>30</v>
      </c>
      <c r="L7" s="52" t="s">
        <v>123</v>
      </c>
      <c r="M7" s="53">
        <v>4</v>
      </c>
      <c r="N7" s="54">
        <v>30</v>
      </c>
      <c r="O7" s="52" t="s">
        <v>123</v>
      </c>
      <c r="P7" s="55">
        <v>4</v>
      </c>
      <c r="Q7" s="416">
        <v>30</v>
      </c>
      <c r="R7" s="463" t="s">
        <v>123</v>
      </c>
      <c r="S7" s="461">
        <v>4</v>
      </c>
      <c r="T7" s="462">
        <v>30</v>
      </c>
      <c r="U7" s="463" t="s">
        <v>123</v>
      </c>
      <c r="V7" s="419">
        <v>4</v>
      </c>
      <c r="W7" s="220">
        <f t="shared" si="0"/>
        <v>120</v>
      </c>
      <c r="X7" s="62">
        <f t="shared" si="1"/>
        <v>16</v>
      </c>
    </row>
    <row r="8" spans="1:24">
      <c r="A8" s="802"/>
      <c r="B8" s="407" t="s">
        <v>66</v>
      </c>
      <c r="C8" s="63" t="s">
        <v>16</v>
      </c>
      <c r="D8" s="64" t="s">
        <v>128</v>
      </c>
      <c r="E8" s="65"/>
      <c r="F8" s="66"/>
      <c r="G8" s="66"/>
      <c r="H8" s="66"/>
      <c r="I8" s="66"/>
      <c r="J8" s="67"/>
      <c r="K8" s="51">
        <v>30</v>
      </c>
      <c r="L8" s="54" t="s">
        <v>124</v>
      </c>
      <c r="M8" s="53">
        <v>2</v>
      </c>
      <c r="N8" s="54">
        <v>30</v>
      </c>
      <c r="O8" s="54" t="s">
        <v>102</v>
      </c>
      <c r="P8" s="55">
        <v>3</v>
      </c>
      <c r="Q8" s="467"/>
      <c r="R8" s="302"/>
      <c r="S8" s="298"/>
      <c r="T8" s="296"/>
      <c r="U8" s="302"/>
      <c r="V8" s="458"/>
      <c r="W8" s="220">
        <f t="shared" si="0"/>
        <v>60</v>
      </c>
      <c r="X8" s="69">
        <f t="shared" si="1"/>
        <v>5</v>
      </c>
    </row>
    <row r="9" spans="1:24">
      <c r="A9" s="802"/>
      <c r="B9" s="407" t="s">
        <v>22</v>
      </c>
      <c r="C9" s="63" t="s">
        <v>16</v>
      </c>
      <c r="D9" s="45" t="s">
        <v>130</v>
      </c>
      <c r="E9" s="47">
        <v>60</v>
      </c>
      <c r="F9" s="70" t="s">
        <v>124</v>
      </c>
      <c r="G9" s="49">
        <v>4</v>
      </c>
      <c r="H9" s="48">
        <v>60</v>
      </c>
      <c r="I9" s="425" t="s">
        <v>124</v>
      </c>
      <c r="J9" s="50">
        <v>4</v>
      </c>
      <c r="K9" s="51">
        <v>60</v>
      </c>
      <c r="L9" s="54" t="s">
        <v>124</v>
      </c>
      <c r="M9" s="53">
        <v>4</v>
      </c>
      <c r="N9" s="54">
        <v>60</v>
      </c>
      <c r="O9" s="414" t="s">
        <v>124</v>
      </c>
      <c r="P9" s="55">
        <v>4</v>
      </c>
      <c r="Q9" s="467"/>
      <c r="R9" s="296"/>
      <c r="S9" s="298"/>
      <c r="T9" s="296"/>
      <c r="U9" s="296"/>
      <c r="V9" s="458"/>
      <c r="W9" s="220">
        <f t="shared" si="0"/>
        <v>240</v>
      </c>
      <c r="X9" s="69">
        <f t="shared" si="1"/>
        <v>16</v>
      </c>
    </row>
    <row r="10" spans="1:24">
      <c r="A10" s="802"/>
      <c r="B10" s="407" t="s">
        <v>67</v>
      </c>
      <c r="C10" s="44" t="s">
        <v>19</v>
      </c>
      <c r="D10" s="71" t="s">
        <v>21</v>
      </c>
      <c r="E10" s="47">
        <v>15</v>
      </c>
      <c r="F10" s="70" t="s">
        <v>124</v>
      </c>
      <c r="G10" s="49">
        <v>1</v>
      </c>
      <c r="H10" s="48">
        <v>15</v>
      </c>
      <c r="I10" s="70" t="s">
        <v>124</v>
      </c>
      <c r="J10" s="50">
        <v>1</v>
      </c>
      <c r="K10" s="51">
        <v>15</v>
      </c>
      <c r="L10" s="54" t="s">
        <v>124</v>
      </c>
      <c r="M10" s="53">
        <v>1</v>
      </c>
      <c r="N10" s="54">
        <v>15</v>
      </c>
      <c r="O10" s="54" t="s">
        <v>124</v>
      </c>
      <c r="P10" s="55">
        <v>1</v>
      </c>
      <c r="Q10" s="467">
        <v>15</v>
      </c>
      <c r="R10" s="302" t="s">
        <v>124</v>
      </c>
      <c r="S10" s="298">
        <v>1</v>
      </c>
      <c r="T10" s="296">
        <v>15</v>
      </c>
      <c r="U10" s="302" t="s">
        <v>124</v>
      </c>
      <c r="V10" s="458">
        <v>1</v>
      </c>
      <c r="W10" s="220">
        <f t="shared" si="0"/>
        <v>90</v>
      </c>
      <c r="X10" s="62">
        <f t="shared" si="1"/>
        <v>6</v>
      </c>
    </row>
    <row r="11" spans="1:24">
      <c r="A11" s="802"/>
      <c r="B11" s="407" t="s">
        <v>24</v>
      </c>
      <c r="C11" s="63" t="s">
        <v>16</v>
      </c>
      <c r="D11" s="45" t="s">
        <v>130</v>
      </c>
      <c r="E11" s="47">
        <v>30</v>
      </c>
      <c r="F11" s="48" t="s">
        <v>125</v>
      </c>
      <c r="G11" s="49">
        <v>2</v>
      </c>
      <c r="H11" s="48">
        <v>30</v>
      </c>
      <c r="I11" s="48" t="s">
        <v>102</v>
      </c>
      <c r="J11" s="50">
        <v>2</v>
      </c>
      <c r="K11" s="51"/>
      <c r="L11" s="54"/>
      <c r="M11" s="53"/>
      <c r="N11" s="54"/>
      <c r="O11" s="54"/>
      <c r="P11" s="55"/>
      <c r="Q11" s="468"/>
      <c r="R11" s="302"/>
      <c r="S11" s="303"/>
      <c r="T11" s="302"/>
      <c r="U11" s="302"/>
      <c r="V11" s="460"/>
      <c r="W11" s="220">
        <f t="shared" si="0"/>
        <v>60</v>
      </c>
      <c r="X11" s="69">
        <f t="shared" si="1"/>
        <v>4</v>
      </c>
    </row>
    <row r="12" spans="1:24">
      <c r="A12" s="802"/>
      <c r="B12" s="407" t="s">
        <v>176</v>
      </c>
      <c r="C12" s="421" t="s">
        <v>16</v>
      </c>
      <c r="D12" s="406" t="s">
        <v>130</v>
      </c>
      <c r="E12" s="232"/>
      <c r="F12" s="244"/>
      <c r="G12" s="245"/>
      <c r="H12" s="244">
        <v>30</v>
      </c>
      <c r="I12" s="244" t="s">
        <v>102</v>
      </c>
      <c r="J12" s="238">
        <v>2</v>
      </c>
      <c r="K12" s="234"/>
      <c r="L12" s="248"/>
      <c r="M12" s="249"/>
      <c r="N12" s="248"/>
      <c r="O12" s="248"/>
      <c r="P12" s="240"/>
      <c r="Q12" s="467"/>
      <c r="R12" s="296"/>
      <c r="S12" s="298"/>
      <c r="T12" s="296"/>
      <c r="U12" s="296"/>
      <c r="V12" s="458"/>
      <c r="W12" s="220">
        <f t="shared" si="0"/>
        <v>30</v>
      </c>
      <c r="X12" s="69">
        <f t="shared" si="1"/>
        <v>2</v>
      </c>
    </row>
    <row r="13" spans="1:24" s="404" customFormat="1">
      <c r="A13" s="802"/>
      <c r="B13" s="407" t="s">
        <v>25</v>
      </c>
      <c r="C13" s="421" t="s">
        <v>16</v>
      </c>
      <c r="D13" s="406" t="s">
        <v>21</v>
      </c>
      <c r="E13" s="232"/>
      <c r="F13" s="244"/>
      <c r="G13" s="245"/>
      <c r="H13" s="244"/>
      <c r="I13" s="244"/>
      <c r="J13" s="238"/>
      <c r="K13" s="234">
        <v>30</v>
      </c>
      <c r="L13" s="248" t="s">
        <v>124</v>
      </c>
      <c r="M13" s="249">
        <v>1</v>
      </c>
      <c r="N13" s="248">
        <v>30</v>
      </c>
      <c r="O13" s="248" t="s">
        <v>102</v>
      </c>
      <c r="P13" s="240">
        <v>2</v>
      </c>
      <c r="Q13" s="467"/>
      <c r="R13" s="296"/>
      <c r="S13" s="298"/>
      <c r="T13" s="296"/>
      <c r="U13" s="296"/>
      <c r="V13" s="458"/>
      <c r="W13" s="420">
        <f t="shared" si="0"/>
        <v>60</v>
      </c>
      <c r="X13" s="424">
        <f t="shared" si="1"/>
        <v>3</v>
      </c>
    </row>
    <row r="14" spans="1:24">
      <c r="A14" s="802"/>
      <c r="B14" s="407" t="s">
        <v>26</v>
      </c>
      <c r="C14" s="63" t="s">
        <v>16</v>
      </c>
      <c r="D14" s="45" t="s">
        <v>130</v>
      </c>
      <c r="E14" s="47"/>
      <c r="F14" s="48"/>
      <c r="G14" s="49"/>
      <c r="H14" s="48"/>
      <c r="I14" s="48"/>
      <c r="J14" s="50"/>
      <c r="K14" s="51"/>
      <c r="L14" s="54"/>
      <c r="M14" s="53"/>
      <c r="N14" s="54"/>
      <c r="O14" s="54"/>
      <c r="P14" s="55"/>
      <c r="Q14" s="467">
        <v>30</v>
      </c>
      <c r="R14" s="302" t="s">
        <v>124</v>
      </c>
      <c r="S14" s="298">
        <v>1</v>
      </c>
      <c r="T14" s="296">
        <v>30</v>
      </c>
      <c r="U14" s="302" t="s">
        <v>102</v>
      </c>
      <c r="V14" s="458">
        <v>2</v>
      </c>
      <c r="W14" s="220">
        <f t="shared" si="0"/>
        <v>60</v>
      </c>
      <c r="X14" s="69">
        <f t="shared" si="1"/>
        <v>3</v>
      </c>
    </row>
    <row r="15" spans="1:24">
      <c r="A15" s="802"/>
      <c r="B15" s="407" t="s">
        <v>27</v>
      </c>
      <c r="C15" s="63" t="s">
        <v>16</v>
      </c>
      <c r="D15" s="64" t="s">
        <v>128</v>
      </c>
      <c r="E15" s="47">
        <v>30</v>
      </c>
      <c r="F15" s="70" t="s">
        <v>124</v>
      </c>
      <c r="G15" s="49">
        <v>1</v>
      </c>
      <c r="H15" s="48">
        <v>30</v>
      </c>
      <c r="I15" s="70" t="s">
        <v>102</v>
      </c>
      <c r="J15" s="50">
        <v>2</v>
      </c>
      <c r="K15" s="51"/>
      <c r="L15" s="54"/>
      <c r="M15" s="53"/>
      <c r="N15" s="54"/>
      <c r="O15" s="54"/>
      <c r="P15" s="55"/>
      <c r="Q15" s="467"/>
      <c r="R15" s="296"/>
      <c r="S15" s="298"/>
      <c r="T15" s="296"/>
      <c r="U15" s="296"/>
      <c r="V15" s="458"/>
      <c r="W15" s="220">
        <f t="shared" si="0"/>
        <v>60</v>
      </c>
      <c r="X15" s="69">
        <f t="shared" si="1"/>
        <v>3</v>
      </c>
    </row>
    <row r="16" spans="1:24">
      <c r="A16" s="802"/>
      <c r="B16" s="407" t="s">
        <v>51</v>
      </c>
      <c r="C16" s="63" t="s">
        <v>16</v>
      </c>
      <c r="D16" s="64" t="s">
        <v>128</v>
      </c>
      <c r="E16" s="47"/>
      <c r="F16" s="70"/>
      <c r="G16" s="49"/>
      <c r="H16" s="48"/>
      <c r="I16" s="70"/>
      <c r="J16" s="50"/>
      <c r="K16" s="51">
        <v>30</v>
      </c>
      <c r="L16" s="54" t="s">
        <v>124</v>
      </c>
      <c r="M16" s="53">
        <v>1</v>
      </c>
      <c r="N16" s="54">
        <v>30</v>
      </c>
      <c r="O16" s="54" t="s">
        <v>102</v>
      </c>
      <c r="P16" s="55">
        <v>2</v>
      </c>
      <c r="Q16" s="416"/>
      <c r="R16" s="40"/>
      <c r="S16" s="39"/>
      <c r="T16" s="40"/>
      <c r="U16" s="40"/>
      <c r="V16" s="419"/>
      <c r="W16" s="220">
        <f t="shared" si="0"/>
        <v>60</v>
      </c>
      <c r="X16" s="69">
        <v>3</v>
      </c>
    </row>
    <row r="17" spans="1:24">
      <c r="A17" s="802"/>
      <c r="B17" s="407" t="s">
        <v>64</v>
      </c>
      <c r="C17" s="63" t="s">
        <v>16</v>
      </c>
      <c r="D17" s="64" t="s">
        <v>128</v>
      </c>
      <c r="E17" s="47"/>
      <c r="F17" s="48"/>
      <c r="G17" s="49"/>
      <c r="H17" s="48"/>
      <c r="I17" s="48"/>
      <c r="J17" s="50"/>
      <c r="K17" s="51"/>
      <c r="L17" s="54"/>
      <c r="M17" s="53"/>
      <c r="N17" s="54"/>
      <c r="O17" s="54"/>
      <c r="P17" s="55"/>
      <c r="Q17" s="416">
        <v>30</v>
      </c>
      <c r="R17" s="423" t="s">
        <v>124</v>
      </c>
      <c r="S17" s="417">
        <v>1</v>
      </c>
      <c r="T17" s="418">
        <v>30</v>
      </c>
      <c r="U17" s="423" t="s">
        <v>102</v>
      </c>
      <c r="V17" s="419">
        <v>2</v>
      </c>
      <c r="W17" s="220">
        <f t="shared" ref="W17:W26" si="2">SUM(E17,H17,K17,N17,Q17,T17)</f>
        <v>60</v>
      </c>
      <c r="X17" s="69">
        <f t="shared" ref="X17:X26" si="3">SUM(G17,J17,M17,P17,S17,V17)</f>
        <v>3</v>
      </c>
    </row>
    <row r="18" spans="1:24">
      <c r="A18" s="803"/>
      <c r="B18" s="407" t="s">
        <v>28</v>
      </c>
      <c r="C18" s="421" t="s">
        <v>16</v>
      </c>
      <c r="D18" s="422" t="s">
        <v>128</v>
      </c>
      <c r="E18" s="234">
        <v>30</v>
      </c>
      <c r="F18" s="248" t="s">
        <v>124</v>
      </c>
      <c r="G18" s="249">
        <v>1</v>
      </c>
      <c r="H18" s="248">
        <v>30</v>
      </c>
      <c r="I18" s="248" t="s">
        <v>102</v>
      </c>
      <c r="J18" s="240">
        <v>2</v>
      </c>
      <c r="K18" s="51"/>
      <c r="L18" s="54"/>
      <c r="M18" s="53"/>
      <c r="N18" s="54"/>
      <c r="O18" s="54"/>
      <c r="P18" s="55"/>
      <c r="Q18" s="416"/>
      <c r="R18" s="418"/>
      <c r="S18" s="417"/>
      <c r="T18" s="418"/>
      <c r="U18" s="418"/>
      <c r="V18" s="419"/>
      <c r="W18" s="220">
        <f t="shared" si="2"/>
        <v>60</v>
      </c>
      <c r="X18" s="69">
        <f t="shared" si="3"/>
        <v>3</v>
      </c>
    </row>
    <row r="19" spans="1:24" ht="12.75" customHeight="1">
      <c r="A19" s="801" t="s">
        <v>168</v>
      </c>
      <c r="B19" s="407" t="s">
        <v>29</v>
      </c>
      <c r="C19" s="63" t="s">
        <v>16</v>
      </c>
      <c r="D19" s="45" t="s">
        <v>130</v>
      </c>
      <c r="E19" s="47">
        <v>30</v>
      </c>
      <c r="F19" s="70" t="s">
        <v>124</v>
      </c>
      <c r="G19" s="49">
        <v>1</v>
      </c>
      <c r="H19" s="48">
        <v>30</v>
      </c>
      <c r="I19" s="70" t="s">
        <v>102</v>
      </c>
      <c r="J19" s="50">
        <v>2</v>
      </c>
      <c r="K19" s="51"/>
      <c r="L19" s="54"/>
      <c r="M19" s="53"/>
      <c r="N19" s="54"/>
      <c r="O19" s="54"/>
      <c r="P19" s="55"/>
      <c r="Q19" s="416"/>
      <c r="R19" s="418"/>
      <c r="S19" s="417"/>
      <c r="T19" s="418"/>
      <c r="U19" s="418"/>
      <c r="V19" s="419"/>
      <c r="W19" s="220">
        <f t="shared" si="2"/>
        <v>60</v>
      </c>
      <c r="X19" s="69">
        <f t="shared" si="3"/>
        <v>3</v>
      </c>
    </row>
    <row r="20" spans="1:24">
      <c r="A20" s="802"/>
      <c r="B20" s="407" t="s">
        <v>30</v>
      </c>
      <c r="C20" s="63" t="s">
        <v>16</v>
      </c>
      <c r="D20" s="45" t="s">
        <v>130</v>
      </c>
      <c r="E20" s="47"/>
      <c r="F20" s="134"/>
      <c r="G20" s="49"/>
      <c r="H20" s="48"/>
      <c r="I20" s="48"/>
      <c r="J20" s="50"/>
      <c r="K20" s="51"/>
      <c r="L20" s="54"/>
      <c r="M20" s="53"/>
      <c r="N20" s="54"/>
      <c r="O20" s="54"/>
      <c r="P20" s="55"/>
      <c r="Q20" s="416">
        <v>15</v>
      </c>
      <c r="R20" s="418" t="s">
        <v>124</v>
      </c>
      <c r="S20" s="417">
        <v>1</v>
      </c>
      <c r="T20" s="418"/>
      <c r="U20" s="418"/>
      <c r="V20" s="419"/>
      <c r="W20" s="220">
        <f t="shared" si="2"/>
        <v>15</v>
      </c>
      <c r="X20" s="69">
        <f t="shared" si="3"/>
        <v>1</v>
      </c>
    </row>
    <row r="21" spans="1:24">
      <c r="A21" s="802"/>
      <c r="B21" s="407" t="s">
        <v>31</v>
      </c>
      <c r="C21" s="63" t="s">
        <v>16</v>
      </c>
      <c r="D21" s="45" t="s">
        <v>130</v>
      </c>
      <c r="E21" s="353"/>
      <c r="F21" s="277"/>
      <c r="G21" s="278"/>
      <c r="H21" s="208">
        <v>15</v>
      </c>
      <c r="I21" s="70" t="s">
        <v>102</v>
      </c>
      <c r="J21" s="50">
        <v>1</v>
      </c>
      <c r="K21" s="51"/>
      <c r="L21" s="54"/>
      <c r="M21" s="53"/>
      <c r="N21" s="54"/>
      <c r="O21" s="54"/>
      <c r="P21" s="55"/>
      <c r="Q21" s="416"/>
      <c r="R21" s="418"/>
      <c r="S21" s="417"/>
      <c r="T21" s="418"/>
      <c r="U21" s="418"/>
      <c r="V21" s="419"/>
      <c r="W21" s="220">
        <f t="shared" si="2"/>
        <v>15</v>
      </c>
      <c r="X21" s="69">
        <f t="shared" si="3"/>
        <v>1</v>
      </c>
    </row>
    <row r="22" spans="1:24">
      <c r="A22" s="802"/>
      <c r="B22" s="407" t="s">
        <v>32</v>
      </c>
      <c r="C22" s="63" t="s">
        <v>16</v>
      </c>
      <c r="D22" s="45" t="s">
        <v>130</v>
      </c>
      <c r="E22" s="47">
        <v>2</v>
      </c>
      <c r="F22" s="212" t="s">
        <v>124</v>
      </c>
      <c r="G22" s="49">
        <v>0</v>
      </c>
      <c r="H22" s="48"/>
      <c r="I22" s="48"/>
      <c r="J22" s="50"/>
      <c r="K22" s="51"/>
      <c r="L22" s="54"/>
      <c r="M22" s="53"/>
      <c r="N22" s="54"/>
      <c r="O22" s="54"/>
      <c r="P22" s="55"/>
      <c r="Q22" s="416"/>
      <c r="R22" s="418"/>
      <c r="S22" s="417"/>
      <c r="T22" s="418"/>
      <c r="U22" s="418"/>
      <c r="V22" s="419"/>
      <c r="W22" s="220">
        <f t="shared" si="2"/>
        <v>2</v>
      </c>
      <c r="X22" s="69">
        <f t="shared" si="3"/>
        <v>0</v>
      </c>
    </row>
    <row r="23" spans="1:24">
      <c r="A23" s="802"/>
      <c r="B23" s="407" t="s">
        <v>33</v>
      </c>
      <c r="C23" s="63" t="s">
        <v>16</v>
      </c>
      <c r="D23" s="45" t="s">
        <v>130</v>
      </c>
      <c r="E23" s="47">
        <v>3</v>
      </c>
      <c r="F23" s="70" t="s">
        <v>124</v>
      </c>
      <c r="G23" s="49">
        <v>0</v>
      </c>
      <c r="H23" s="48"/>
      <c r="I23" s="48"/>
      <c r="J23" s="50"/>
      <c r="K23" s="51"/>
      <c r="L23" s="54"/>
      <c r="M23" s="53"/>
      <c r="N23" s="54"/>
      <c r="O23" s="54"/>
      <c r="P23" s="55"/>
      <c r="Q23" s="416"/>
      <c r="R23" s="418"/>
      <c r="S23" s="417"/>
      <c r="T23" s="418"/>
      <c r="U23" s="418"/>
      <c r="V23" s="419"/>
      <c r="W23" s="220">
        <f t="shared" si="2"/>
        <v>3</v>
      </c>
      <c r="X23" s="69">
        <f t="shared" si="3"/>
        <v>0</v>
      </c>
    </row>
    <row r="24" spans="1:24">
      <c r="A24" s="802"/>
      <c r="B24" s="75" t="s">
        <v>34</v>
      </c>
      <c r="C24" s="44" t="s">
        <v>19</v>
      </c>
      <c r="D24" s="64" t="s">
        <v>128</v>
      </c>
      <c r="E24" s="47">
        <v>30</v>
      </c>
      <c r="F24" s="210" t="s">
        <v>125</v>
      </c>
      <c r="G24" s="49">
        <v>2</v>
      </c>
      <c r="H24" s="48">
        <v>30</v>
      </c>
      <c r="I24" s="70" t="s">
        <v>125</v>
      </c>
      <c r="J24" s="50">
        <v>2</v>
      </c>
      <c r="K24" s="51">
        <v>30</v>
      </c>
      <c r="L24" s="54" t="s">
        <v>125</v>
      </c>
      <c r="M24" s="53">
        <v>2</v>
      </c>
      <c r="N24" s="54">
        <v>30</v>
      </c>
      <c r="O24" s="54" t="s">
        <v>102</v>
      </c>
      <c r="P24" s="55">
        <v>3</v>
      </c>
      <c r="Q24" s="416"/>
      <c r="R24" s="418"/>
      <c r="S24" s="417"/>
      <c r="T24" s="418"/>
      <c r="U24" s="418"/>
      <c r="V24" s="419"/>
      <c r="W24" s="220">
        <f t="shared" si="2"/>
        <v>120</v>
      </c>
      <c r="X24" s="62">
        <f t="shared" si="3"/>
        <v>9</v>
      </c>
    </row>
    <row r="25" spans="1:24">
      <c r="A25" s="802"/>
      <c r="B25" s="75" t="s">
        <v>35</v>
      </c>
      <c r="C25" s="44" t="s">
        <v>19</v>
      </c>
      <c r="D25" s="64" t="s">
        <v>128</v>
      </c>
      <c r="E25" s="353"/>
      <c r="F25" s="277"/>
      <c r="G25" s="278"/>
      <c r="H25" s="211">
        <v>30</v>
      </c>
      <c r="I25" s="70" t="s">
        <v>124</v>
      </c>
      <c r="J25" s="78">
        <v>1</v>
      </c>
      <c r="K25" s="79"/>
      <c r="L25" s="80"/>
      <c r="M25" s="80"/>
      <c r="N25" s="80"/>
      <c r="O25" s="80"/>
      <c r="P25" s="81"/>
      <c r="Q25" s="416"/>
      <c r="R25" s="418"/>
      <c r="S25" s="417"/>
      <c r="T25" s="418"/>
      <c r="U25" s="418"/>
      <c r="V25" s="419"/>
      <c r="W25" s="220">
        <f t="shared" si="2"/>
        <v>30</v>
      </c>
      <c r="X25" s="62">
        <f t="shared" si="3"/>
        <v>1</v>
      </c>
    </row>
    <row r="26" spans="1:24" ht="13.5" thickBot="1">
      <c r="A26" s="802"/>
      <c r="B26" s="46" t="s">
        <v>52</v>
      </c>
      <c r="C26" s="63" t="s">
        <v>16</v>
      </c>
      <c r="D26" s="45" t="s">
        <v>130</v>
      </c>
      <c r="E26" s="82"/>
      <c r="F26" s="106"/>
      <c r="G26" s="84"/>
      <c r="H26" s="83"/>
      <c r="I26" s="83"/>
      <c r="J26" s="85"/>
      <c r="K26" s="86"/>
      <c r="L26" s="87"/>
      <c r="M26" s="88"/>
      <c r="N26" s="87"/>
      <c r="O26" s="87"/>
      <c r="P26" s="89"/>
      <c r="Q26" s="90">
        <v>15</v>
      </c>
      <c r="R26" s="91" t="s">
        <v>102</v>
      </c>
      <c r="S26" s="92">
        <v>1</v>
      </c>
      <c r="T26" s="93"/>
      <c r="U26" s="93"/>
      <c r="V26" s="94"/>
      <c r="W26" s="482">
        <f t="shared" si="2"/>
        <v>15</v>
      </c>
      <c r="X26" s="69">
        <f t="shared" si="3"/>
        <v>1</v>
      </c>
    </row>
    <row r="27" spans="1:24" s="404" customFormat="1">
      <c r="A27" s="803"/>
      <c r="B27" s="479" t="s">
        <v>185</v>
      </c>
      <c r="C27" s="480"/>
      <c r="D27" s="481"/>
      <c r="E27" s="471"/>
      <c r="F27" s="471"/>
      <c r="G27" s="472"/>
      <c r="H27" s="471"/>
      <c r="I27" s="471"/>
      <c r="J27" s="472"/>
      <c r="K27" s="473"/>
      <c r="L27" s="473"/>
      <c r="M27" s="474"/>
      <c r="N27" s="473"/>
      <c r="O27" s="473"/>
      <c r="P27" s="474"/>
      <c r="Q27" s="475"/>
      <c r="R27" s="476"/>
      <c r="S27" s="477"/>
      <c r="T27" s="475"/>
      <c r="U27" s="475"/>
      <c r="V27" s="477"/>
      <c r="W27" s="442"/>
      <c r="X27" s="482">
        <v>1.5</v>
      </c>
    </row>
    <row r="28" spans="1:24" ht="28.5" customHeight="1" thickBot="1">
      <c r="A28" s="478"/>
      <c r="B28" s="1026" t="s">
        <v>135</v>
      </c>
      <c r="C28" s="1027"/>
      <c r="D28" s="1027"/>
      <c r="E28" s="1028"/>
      <c r="F28" s="1028"/>
      <c r="G28" s="1028"/>
      <c r="H28" s="1028"/>
      <c r="I28" s="1028"/>
      <c r="J28" s="1028"/>
      <c r="K28" s="1027"/>
      <c r="L28" s="1027"/>
      <c r="M28" s="1027"/>
      <c r="N28" s="1027"/>
      <c r="O28" s="1027"/>
      <c r="P28" s="1027"/>
      <c r="Q28" s="1027"/>
      <c r="R28" s="1027"/>
      <c r="S28" s="1027"/>
      <c r="T28" s="1027"/>
      <c r="U28" s="1027"/>
      <c r="V28" s="1027"/>
      <c r="W28" s="1027"/>
      <c r="X28" s="1027"/>
    </row>
    <row r="29" spans="1:24">
      <c r="A29" s="804"/>
      <c r="B29" s="842" t="s">
        <v>107</v>
      </c>
      <c r="C29" s="805" t="s">
        <v>1</v>
      </c>
      <c r="D29" s="845" t="s">
        <v>2</v>
      </c>
      <c r="E29" s="870" t="s">
        <v>116</v>
      </c>
      <c r="F29" s="871"/>
      <c r="G29" s="871"/>
      <c r="H29" s="871"/>
      <c r="I29" s="871"/>
      <c r="J29" s="872"/>
      <c r="K29" s="1029" t="s">
        <v>122</v>
      </c>
      <c r="L29" s="1029"/>
      <c r="M29" s="1029"/>
      <c r="N29" s="1029"/>
      <c r="O29" s="1029"/>
      <c r="P29" s="1029"/>
      <c r="Q29" s="1029"/>
      <c r="R29" s="1029"/>
      <c r="S29" s="1029"/>
      <c r="T29" s="1029"/>
      <c r="U29" s="1029"/>
      <c r="V29" s="1030"/>
      <c r="W29" s="805" t="s">
        <v>6</v>
      </c>
      <c r="X29" s="805" t="s">
        <v>7</v>
      </c>
    </row>
    <row r="30" spans="1:24">
      <c r="A30" s="805"/>
      <c r="B30" s="842"/>
      <c r="C30" s="805"/>
      <c r="D30" s="845"/>
      <c r="E30" s="836" t="s">
        <v>8</v>
      </c>
      <c r="F30" s="837"/>
      <c r="G30" s="838"/>
      <c r="H30" s="839" t="s">
        <v>9</v>
      </c>
      <c r="I30" s="837"/>
      <c r="J30" s="840"/>
      <c r="K30" s="834"/>
      <c r="L30" s="834"/>
      <c r="M30" s="834"/>
      <c r="N30" s="834"/>
      <c r="O30" s="834"/>
      <c r="P30" s="834"/>
      <c r="Q30" s="834"/>
      <c r="R30" s="834"/>
      <c r="S30" s="834"/>
      <c r="T30" s="834"/>
      <c r="U30" s="834"/>
      <c r="V30" s="835"/>
      <c r="W30" s="805"/>
      <c r="X30" s="805"/>
    </row>
    <row r="31" spans="1:24" ht="13.5" thickBot="1">
      <c r="A31" s="806"/>
      <c r="B31" s="843"/>
      <c r="C31" s="811"/>
      <c r="D31" s="846"/>
      <c r="E31" s="10" t="s">
        <v>14</v>
      </c>
      <c r="F31" s="11" t="s">
        <v>15</v>
      </c>
      <c r="G31" s="12" t="s">
        <v>7</v>
      </c>
      <c r="H31" s="11" t="s">
        <v>14</v>
      </c>
      <c r="I31" s="11" t="s">
        <v>15</v>
      </c>
      <c r="J31" s="13" t="s">
        <v>7</v>
      </c>
      <c r="K31" s="824" t="s">
        <v>189</v>
      </c>
      <c r="L31" s="904"/>
      <c r="M31" s="904"/>
      <c r="N31" s="904"/>
      <c r="O31" s="904"/>
      <c r="P31" s="904"/>
      <c r="Q31" s="904"/>
      <c r="R31" s="904"/>
      <c r="S31" s="904"/>
      <c r="T31" s="904"/>
      <c r="U31" s="904"/>
      <c r="V31" s="905"/>
      <c r="W31" s="811"/>
      <c r="X31" s="811"/>
    </row>
    <row r="32" spans="1:24">
      <c r="A32" s="96"/>
      <c r="B32" s="46" t="s">
        <v>108</v>
      </c>
      <c r="C32" s="44" t="s">
        <v>36</v>
      </c>
      <c r="D32" s="422" t="s">
        <v>17</v>
      </c>
      <c r="E32" s="225">
        <v>30</v>
      </c>
      <c r="F32" s="226" t="s">
        <v>124</v>
      </c>
      <c r="G32" s="227">
        <v>1</v>
      </c>
      <c r="H32" s="226">
        <v>30</v>
      </c>
      <c r="I32" s="226" t="s">
        <v>102</v>
      </c>
      <c r="J32" s="228">
        <v>2</v>
      </c>
      <c r="K32" s="906"/>
      <c r="L32" s="906"/>
      <c r="M32" s="906"/>
      <c r="N32" s="906"/>
      <c r="O32" s="906"/>
      <c r="P32" s="906"/>
      <c r="Q32" s="906"/>
      <c r="R32" s="906"/>
      <c r="S32" s="906"/>
      <c r="T32" s="906"/>
      <c r="U32" s="906"/>
      <c r="V32" s="907"/>
      <c r="W32" s="69">
        <f t="shared" ref="W32:W40" si="4">SUM(E32,H32)</f>
        <v>60</v>
      </c>
      <c r="X32" s="69">
        <f t="shared" ref="X32:X40" si="5">SUM(G32,J32)</f>
        <v>3</v>
      </c>
    </row>
    <row r="33" spans="1:24">
      <c r="A33" s="24"/>
      <c r="B33" s="46" t="s">
        <v>109</v>
      </c>
      <c r="C33" s="44" t="s">
        <v>36</v>
      </c>
      <c r="D33" s="422" t="s">
        <v>17</v>
      </c>
      <c r="E33" s="408">
        <v>45</v>
      </c>
      <c r="F33" s="409" t="s">
        <v>124</v>
      </c>
      <c r="G33" s="410">
        <v>2</v>
      </c>
      <c r="H33" s="409">
        <v>45</v>
      </c>
      <c r="I33" s="409" t="s">
        <v>102</v>
      </c>
      <c r="J33" s="411">
        <v>3</v>
      </c>
      <c r="K33" s="906"/>
      <c r="L33" s="906"/>
      <c r="M33" s="906"/>
      <c r="N33" s="906"/>
      <c r="O33" s="906"/>
      <c r="P33" s="906"/>
      <c r="Q33" s="906"/>
      <c r="R33" s="906"/>
      <c r="S33" s="906"/>
      <c r="T33" s="906"/>
      <c r="U33" s="906"/>
      <c r="V33" s="907"/>
      <c r="W33" s="69">
        <f t="shared" si="4"/>
        <v>90</v>
      </c>
      <c r="X33" s="62">
        <f t="shared" si="5"/>
        <v>5</v>
      </c>
    </row>
    <row r="34" spans="1:24">
      <c r="A34" s="24"/>
      <c r="B34" s="46" t="s">
        <v>110</v>
      </c>
      <c r="C34" s="44" t="s">
        <v>36</v>
      </c>
      <c r="D34" s="422" t="s">
        <v>17</v>
      </c>
      <c r="E34" s="97"/>
      <c r="F34" s="98"/>
      <c r="G34" s="66"/>
      <c r="H34" s="98">
        <v>30</v>
      </c>
      <c r="I34" s="98" t="s">
        <v>124</v>
      </c>
      <c r="J34" s="99">
        <v>1</v>
      </c>
      <c r="K34" s="906"/>
      <c r="L34" s="906"/>
      <c r="M34" s="906"/>
      <c r="N34" s="906"/>
      <c r="O34" s="906"/>
      <c r="P34" s="906"/>
      <c r="Q34" s="906"/>
      <c r="R34" s="906"/>
      <c r="S34" s="906"/>
      <c r="T34" s="906"/>
      <c r="U34" s="906"/>
      <c r="V34" s="907"/>
      <c r="W34" s="69">
        <f t="shared" si="4"/>
        <v>30</v>
      </c>
      <c r="X34" s="69">
        <f t="shared" si="5"/>
        <v>1</v>
      </c>
    </row>
    <row r="35" spans="1:24">
      <c r="A35" s="24"/>
      <c r="B35" s="100" t="s">
        <v>111</v>
      </c>
      <c r="C35" s="44" t="s">
        <v>36</v>
      </c>
      <c r="D35" s="422" t="s">
        <v>100</v>
      </c>
      <c r="E35" s="408">
        <v>30</v>
      </c>
      <c r="F35" s="425" t="s">
        <v>124</v>
      </c>
      <c r="G35" s="410">
        <v>1</v>
      </c>
      <c r="H35" s="409">
        <v>30</v>
      </c>
      <c r="I35" s="425" t="s">
        <v>102</v>
      </c>
      <c r="J35" s="411">
        <v>2</v>
      </c>
      <c r="K35" s="906"/>
      <c r="L35" s="906"/>
      <c r="M35" s="906"/>
      <c r="N35" s="906"/>
      <c r="O35" s="906"/>
      <c r="P35" s="906"/>
      <c r="Q35" s="906"/>
      <c r="R35" s="906"/>
      <c r="S35" s="906"/>
      <c r="T35" s="906"/>
      <c r="U35" s="906"/>
      <c r="V35" s="907"/>
      <c r="W35" s="69">
        <f t="shared" si="4"/>
        <v>60</v>
      </c>
      <c r="X35" s="69">
        <f t="shared" si="5"/>
        <v>3</v>
      </c>
    </row>
    <row r="36" spans="1:24">
      <c r="A36" s="101"/>
      <c r="B36" s="102" t="s">
        <v>37</v>
      </c>
      <c r="C36" s="103" t="s">
        <v>36</v>
      </c>
      <c r="D36" s="71" t="s">
        <v>115</v>
      </c>
      <c r="E36" s="408">
        <v>15</v>
      </c>
      <c r="F36" s="425" t="s">
        <v>124</v>
      </c>
      <c r="G36" s="410">
        <v>1</v>
      </c>
      <c r="H36" s="409"/>
      <c r="I36" s="425"/>
      <c r="J36" s="411"/>
      <c r="K36" s="906"/>
      <c r="L36" s="906"/>
      <c r="M36" s="906"/>
      <c r="N36" s="906"/>
      <c r="O36" s="906"/>
      <c r="P36" s="906"/>
      <c r="Q36" s="906"/>
      <c r="R36" s="906"/>
      <c r="S36" s="906"/>
      <c r="T36" s="906"/>
      <c r="U36" s="906"/>
      <c r="V36" s="907"/>
      <c r="W36" s="69">
        <f t="shared" si="4"/>
        <v>15</v>
      </c>
      <c r="X36" s="62">
        <f t="shared" si="5"/>
        <v>1</v>
      </c>
    </row>
    <row r="37" spans="1:24">
      <c r="A37" s="24"/>
      <c r="B37" s="25" t="s">
        <v>112</v>
      </c>
      <c r="C37" s="44" t="s">
        <v>36</v>
      </c>
      <c r="D37" s="422" t="s">
        <v>115</v>
      </c>
      <c r="E37" s="408"/>
      <c r="F37" s="409"/>
      <c r="G37" s="410"/>
      <c r="H37" s="409">
        <v>15</v>
      </c>
      <c r="I37" s="409" t="s">
        <v>124</v>
      </c>
      <c r="J37" s="411">
        <v>1</v>
      </c>
      <c r="K37" s="906"/>
      <c r="L37" s="906"/>
      <c r="M37" s="906"/>
      <c r="N37" s="906"/>
      <c r="O37" s="906"/>
      <c r="P37" s="906"/>
      <c r="Q37" s="906"/>
      <c r="R37" s="906"/>
      <c r="S37" s="906"/>
      <c r="T37" s="906"/>
      <c r="U37" s="906"/>
      <c r="V37" s="907"/>
      <c r="W37" s="69">
        <f t="shared" si="4"/>
        <v>15</v>
      </c>
      <c r="X37" s="69">
        <f t="shared" si="5"/>
        <v>1</v>
      </c>
    </row>
    <row r="38" spans="1:24">
      <c r="A38" s="24"/>
      <c r="B38" s="113" t="s">
        <v>132</v>
      </c>
      <c r="C38" s="44" t="s">
        <v>36</v>
      </c>
      <c r="D38" s="422" t="s">
        <v>115</v>
      </c>
      <c r="E38" s="408">
        <v>15</v>
      </c>
      <c r="F38" s="409" t="s">
        <v>102</v>
      </c>
      <c r="G38" s="410">
        <v>0.5</v>
      </c>
      <c r="H38" s="409"/>
      <c r="I38" s="409"/>
      <c r="J38" s="411"/>
      <c r="K38" s="906"/>
      <c r="L38" s="906"/>
      <c r="M38" s="906"/>
      <c r="N38" s="906"/>
      <c r="O38" s="906"/>
      <c r="P38" s="906"/>
      <c r="Q38" s="906"/>
      <c r="R38" s="906"/>
      <c r="S38" s="906"/>
      <c r="T38" s="906"/>
      <c r="U38" s="906"/>
      <c r="V38" s="907"/>
      <c r="W38" s="69">
        <f>SUM(E38,H38)</f>
        <v>15</v>
      </c>
      <c r="X38" s="69">
        <f>SUM(G38,J38)</f>
        <v>0.5</v>
      </c>
    </row>
    <row r="39" spans="1:24">
      <c r="A39" s="24"/>
      <c r="B39" s="46" t="s">
        <v>113</v>
      </c>
      <c r="C39" s="44" t="s">
        <v>36</v>
      </c>
      <c r="D39" s="422" t="s">
        <v>115</v>
      </c>
      <c r="E39" s="408">
        <v>30</v>
      </c>
      <c r="F39" s="409" t="s">
        <v>124</v>
      </c>
      <c r="G39" s="410">
        <v>2</v>
      </c>
      <c r="H39" s="409"/>
      <c r="I39" s="409"/>
      <c r="J39" s="411"/>
      <c r="K39" s="908"/>
      <c r="L39" s="908"/>
      <c r="M39" s="908"/>
      <c r="N39" s="908"/>
      <c r="O39" s="908"/>
      <c r="P39" s="908"/>
      <c r="Q39" s="908"/>
      <c r="R39" s="908"/>
      <c r="S39" s="908"/>
      <c r="T39" s="908"/>
      <c r="U39" s="908"/>
      <c r="V39" s="909"/>
      <c r="W39" s="69">
        <f t="shared" si="4"/>
        <v>30</v>
      </c>
      <c r="X39" s="69">
        <f t="shared" si="5"/>
        <v>2</v>
      </c>
    </row>
    <row r="40" spans="1:24" ht="13.5" thickBot="1">
      <c r="A40" s="157"/>
      <c r="B40" s="158" t="s">
        <v>114</v>
      </c>
      <c r="C40" s="159" t="s">
        <v>36</v>
      </c>
      <c r="D40" s="182" t="s">
        <v>115</v>
      </c>
      <c r="E40" s="82">
        <v>60</v>
      </c>
      <c r="F40" s="83" t="s">
        <v>124</v>
      </c>
      <c r="G40" s="84">
        <v>4</v>
      </c>
      <c r="H40" s="83">
        <v>60</v>
      </c>
      <c r="I40" s="83" t="s">
        <v>124</v>
      </c>
      <c r="J40" s="85">
        <v>4</v>
      </c>
      <c r="K40" s="832" t="s">
        <v>117</v>
      </c>
      <c r="L40" s="832"/>
      <c r="M40" s="832"/>
      <c r="N40" s="832"/>
      <c r="O40" s="832"/>
      <c r="P40" s="832"/>
      <c r="Q40" s="832"/>
      <c r="R40" s="832"/>
      <c r="S40" s="832"/>
      <c r="T40" s="832"/>
      <c r="U40" s="832"/>
      <c r="V40" s="833"/>
      <c r="W40" s="160">
        <f t="shared" si="4"/>
        <v>120</v>
      </c>
      <c r="X40" s="161">
        <f t="shared" si="5"/>
        <v>8</v>
      </c>
    </row>
    <row r="41" spans="1:24" ht="13.5" thickBot="1">
      <c r="A41" s="101"/>
      <c r="B41" s="162"/>
      <c r="C41" s="163"/>
      <c r="D41" s="105" t="s">
        <v>136</v>
      </c>
      <c r="E41" s="106">
        <f>SUM(E32:E40)</f>
        <v>225</v>
      </c>
      <c r="F41" s="106"/>
      <c r="G41" s="107">
        <f>SUM(G32:G40)</f>
        <v>11.5</v>
      </c>
      <c r="H41" s="106">
        <f>SUM(H32:H40)</f>
        <v>210</v>
      </c>
      <c r="I41" s="106"/>
      <c r="J41" s="107">
        <f>SUM(J32:J40)</f>
        <v>13</v>
      </c>
      <c r="K41" s="108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10"/>
      <c r="W41" s="111">
        <f>SUM(E41,H41)</f>
        <v>435</v>
      </c>
      <c r="X41" s="112">
        <f>SUM(G41,J41)</f>
        <v>24.5</v>
      </c>
    </row>
    <row r="42" spans="1:24" ht="21.75" customHeight="1">
      <c r="A42" s="137"/>
      <c r="B42" s="113"/>
      <c r="C42" s="137"/>
      <c r="D42" s="172" t="s">
        <v>38</v>
      </c>
      <c r="E42" s="29">
        <f>SUM(E5:E26)</f>
        <v>260</v>
      </c>
      <c r="F42" s="29"/>
      <c r="G42" s="30">
        <f>SUM(G5:G26)</f>
        <v>22</v>
      </c>
      <c r="H42" s="29">
        <f>SUM(H5:H26)</f>
        <v>330</v>
      </c>
      <c r="I42" s="29"/>
      <c r="J42" s="30">
        <f>SUM(J5:J26)</f>
        <v>29</v>
      </c>
      <c r="K42" s="35">
        <f>SUM(K5:K40)</f>
        <v>255</v>
      </c>
      <c r="L42" s="35"/>
      <c r="M42" s="165">
        <f>SUM(M5:M40)</f>
        <v>25</v>
      </c>
      <c r="N42" s="35">
        <f>SUM(N5:N40)</f>
        <v>255</v>
      </c>
      <c r="O42" s="35"/>
      <c r="P42" s="34">
        <f>SUM(P5:P40)</f>
        <v>29</v>
      </c>
      <c r="Q42" s="40">
        <f>SUM(Q5:Q40)</f>
        <v>180</v>
      </c>
      <c r="R42" s="40"/>
      <c r="S42" s="39">
        <f>SUM(S5:S40)</f>
        <v>20</v>
      </c>
      <c r="T42" s="40">
        <f>SUM(T5:T40)</f>
        <v>150</v>
      </c>
      <c r="U42" s="40"/>
      <c r="V42" s="39">
        <f>SUM(V5:V40)</f>
        <v>29</v>
      </c>
      <c r="W42" s="138">
        <f>SUM(W5:W26)</f>
        <v>1430</v>
      </c>
      <c r="X42" s="166">
        <f>SUM(X2:X27)</f>
        <v>155.5</v>
      </c>
    </row>
    <row r="43" spans="1:24" ht="21.75" customHeight="1">
      <c r="A43" s="137"/>
      <c r="B43" s="137"/>
      <c r="C43" s="137"/>
      <c r="D43" s="177" t="s">
        <v>39</v>
      </c>
      <c r="E43" s="855">
        <f>SUM(E42,H42)-(E10+H10)</f>
        <v>560</v>
      </c>
      <c r="F43" s="857"/>
      <c r="G43" s="857"/>
      <c r="H43" s="857">
        <f>SUM(G42,J42)</f>
        <v>51</v>
      </c>
      <c r="I43" s="857"/>
      <c r="J43" s="857"/>
      <c r="K43" s="853">
        <f>SUM(K42,N42)-(K10+N10)</f>
        <v>480</v>
      </c>
      <c r="L43" s="854"/>
      <c r="M43" s="855"/>
      <c r="N43" s="853">
        <f>SUM(M42,P42)</f>
        <v>54</v>
      </c>
      <c r="O43" s="854"/>
      <c r="P43" s="855"/>
      <c r="Q43" s="853">
        <f>SUM(Q42,T42)-(Q10+T10)</f>
        <v>300</v>
      </c>
      <c r="R43" s="854"/>
      <c r="S43" s="855"/>
      <c r="T43" s="853">
        <f>SUM(S42,V42)</f>
        <v>49</v>
      </c>
      <c r="U43" s="854"/>
      <c r="V43" s="855"/>
      <c r="W43" s="219">
        <f>W42+W41</f>
        <v>1865</v>
      </c>
      <c r="X43" s="398">
        <f>X42+X41</f>
        <v>180</v>
      </c>
    </row>
    <row r="44" spans="1:24">
      <c r="A44" s="137"/>
      <c r="B44" s="137"/>
      <c r="C44" s="137"/>
      <c r="D44" s="13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 t="s">
        <v>97</v>
      </c>
      <c r="U44" s="167"/>
      <c r="V44" s="167"/>
      <c r="W44" s="142">
        <f>SUM(X24,X25,X6,X10,X7,X32:X40)</f>
        <v>58.5</v>
      </c>
      <c r="X44" s="385" t="s">
        <v>7</v>
      </c>
    </row>
    <row r="45" spans="1:24">
      <c r="A45" s="294"/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>
        <f>(100*W44)/X43</f>
        <v>32.5</v>
      </c>
      <c r="X45" s="294"/>
    </row>
  </sheetData>
  <sheetProtection selectLockedCells="1" selectUnlockedCells="1"/>
  <mergeCells count="37">
    <mergeCell ref="A2:A4"/>
    <mergeCell ref="B2:B4"/>
    <mergeCell ref="X29:X31"/>
    <mergeCell ref="C2:C4"/>
    <mergeCell ref="D2:D4"/>
    <mergeCell ref="E2:J2"/>
    <mergeCell ref="Q3:S3"/>
    <mergeCell ref="Q2:V2"/>
    <mergeCell ref="W29:W31"/>
    <mergeCell ref="B29:B31"/>
    <mergeCell ref="C29:C31"/>
    <mergeCell ref="D29:D31"/>
    <mergeCell ref="H30:J30"/>
    <mergeCell ref="A19:A27"/>
    <mergeCell ref="A1:X1"/>
    <mergeCell ref="K31:V39"/>
    <mergeCell ref="T3:V3"/>
    <mergeCell ref="B28:X28"/>
    <mergeCell ref="A29:A31"/>
    <mergeCell ref="K2:P2"/>
    <mergeCell ref="X2:X4"/>
    <mergeCell ref="E3:G3"/>
    <mergeCell ref="H3:J3"/>
    <mergeCell ref="K3:M3"/>
    <mergeCell ref="N3:P3"/>
    <mergeCell ref="A5:A18"/>
    <mergeCell ref="E29:J29"/>
    <mergeCell ref="K29:V30"/>
    <mergeCell ref="E30:G30"/>
    <mergeCell ref="W2:W4"/>
    <mergeCell ref="Q43:S43"/>
    <mergeCell ref="K40:V40"/>
    <mergeCell ref="E43:G43"/>
    <mergeCell ref="H43:J43"/>
    <mergeCell ref="K43:M43"/>
    <mergeCell ref="T43:V43"/>
    <mergeCell ref="N43:P43"/>
  </mergeCells>
  <pageMargins left="0.25" right="0.25" top="0.75" bottom="0.75" header="0.3" footer="0.3"/>
  <pageSetup paperSize="9" scale="82" firstPageNumber="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R31"/>
  <sheetViews>
    <sheetView zoomScaleNormal="100" workbookViewId="0">
      <selection activeCell="A27" sqref="A27:XFD27"/>
    </sheetView>
  </sheetViews>
  <sheetFormatPr defaultColWidth="11.42578125" defaultRowHeight="15"/>
  <cols>
    <col min="1" max="1" width="5.7109375" style="4" customWidth="1"/>
    <col min="2" max="2" width="33.42578125" style="4" customWidth="1"/>
    <col min="3" max="3" width="12.42578125" style="4" customWidth="1"/>
    <col min="4" max="4" width="9" style="4" bestFit="1" customWidth="1"/>
    <col min="5" max="5" width="6.7109375" style="4" customWidth="1"/>
    <col min="6" max="6" width="5" style="4" customWidth="1"/>
    <col min="7" max="7" width="4.42578125" style="4" customWidth="1"/>
    <col min="8" max="9" width="5" style="4" customWidth="1"/>
    <col min="10" max="10" width="4.42578125" style="4" customWidth="1"/>
    <col min="11" max="11" width="5.140625" style="4" bestFit="1" customWidth="1"/>
    <col min="12" max="12" width="3.42578125" style="4" bestFit="1" customWidth="1"/>
    <col min="13" max="13" width="5.28515625" style="4" bestFit="1" customWidth="1"/>
    <col min="14" max="14" width="5.140625" style="4" bestFit="1" customWidth="1"/>
    <col min="15" max="15" width="3.42578125" style="4" bestFit="1" customWidth="1"/>
    <col min="16" max="16" width="5.28515625" style="4" bestFit="1" customWidth="1"/>
    <col min="17" max="17" width="5.7109375" style="4" customWidth="1"/>
    <col min="18" max="18" width="6.7109375" style="4" customWidth="1"/>
    <col min="19" max="16384" width="11.42578125" style="4"/>
  </cols>
  <sheetData>
    <row r="1" spans="1:18" ht="16.5" thickBot="1">
      <c r="A1" s="936" t="s">
        <v>150</v>
      </c>
      <c r="B1" s="936"/>
      <c r="C1" s="936"/>
      <c r="D1" s="936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6"/>
      <c r="R1" s="936"/>
    </row>
    <row r="2" spans="1:18" ht="12.75" customHeight="1">
      <c r="A2" s="856"/>
      <c r="B2" s="857" t="s">
        <v>0</v>
      </c>
      <c r="C2" s="856" t="s">
        <v>1</v>
      </c>
      <c r="D2" s="858" t="s">
        <v>2</v>
      </c>
      <c r="E2" s="817" t="s">
        <v>3</v>
      </c>
      <c r="F2" s="818"/>
      <c r="G2" s="818"/>
      <c r="H2" s="818"/>
      <c r="I2" s="818"/>
      <c r="J2" s="819"/>
      <c r="K2" s="880" t="s">
        <v>4</v>
      </c>
      <c r="L2" s="881"/>
      <c r="M2" s="881"/>
      <c r="N2" s="881"/>
      <c r="O2" s="881"/>
      <c r="P2" s="882"/>
      <c r="Q2" s="849" t="s">
        <v>6</v>
      </c>
      <c r="R2" s="856" t="s">
        <v>7</v>
      </c>
    </row>
    <row r="3" spans="1:18">
      <c r="A3" s="856"/>
      <c r="B3" s="857"/>
      <c r="C3" s="856"/>
      <c r="D3" s="858"/>
      <c r="E3" s="869" t="s">
        <v>8</v>
      </c>
      <c r="F3" s="847"/>
      <c r="G3" s="847"/>
      <c r="H3" s="847" t="s">
        <v>9</v>
      </c>
      <c r="I3" s="847"/>
      <c r="J3" s="848"/>
      <c r="K3" s="883" t="s">
        <v>10</v>
      </c>
      <c r="L3" s="884"/>
      <c r="M3" s="884"/>
      <c r="N3" s="884" t="s">
        <v>11</v>
      </c>
      <c r="O3" s="884"/>
      <c r="P3" s="885"/>
      <c r="Q3" s="849"/>
      <c r="R3" s="856"/>
    </row>
    <row r="4" spans="1:18" ht="15.75" thickBot="1">
      <c r="A4" s="856"/>
      <c r="B4" s="857"/>
      <c r="C4" s="856"/>
      <c r="D4" s="858"/>
      <c r="E4" s="10" t="s">
        <v>14</v>
      </c>
      <c r="F4" s="11" t="s">
        <v>15</v>
      </c>
      <c r="G4" s="12" t="s">
        <v>7</v>
      </c>
      <c r="H4" s="11" t="s">
        <v>14</v>
      </c>
      <c r="I4" s="11" t="s">
        <v>15</v>
      </c>
      <c r="J4" s="13" t="s">
        <v>7</v>
      </c>
      <c r="K4" s="510" t="s">
        <v>14</v>
      </c>
      <c r="L4" s="511" t="s">
        <v>15</v>
      </c>
      <c r="M4" s="512" t="s">
        <v>7</v>
      </c>
      <c r="N4" s="513" t="s">
        <v>14</v>
      </c>
      <c r="O4" s="511" t="s">
        <v>15</v>
      </c>
      <c r="P4" s="514" t="s">
        <v>7</v>
      </c>
      <c r="Q4" s="849"/>
      <c r="R4" s="856"/>
    </row>
    <row r="5" spans="1:18" ht="14.25" customHeight="1">
      <c r="A5" s="886" t="s">
        <v>167</v>
      </c>
      <c r="B5" s="46" t="s">
        <v>98</v>
      </c>
      <c r="C5" s="116" t="s">
        <v>16</v>
      </c>
      <c r="D5" s="117" t="s">
        <v>127</v>
      </c>
      <c r="E5" s="28">
        <v>30</v>
      </c>
      <c r="F5" s="29" t="s">
        <v>123</v>
      </c>
      <c r="G5" s="30">
        <v>10</v>
      </c>
      <c r="H5" s="29">
        <v>30</v>
      </c>
      <c r="I5" s="29" t="s">
        <v>123</v>
      </c>
      <c r="J5" s="31">
        <v>10</v>
      </c>
      <c r="K5" s="507">
        <v>30</v>
      </c>
      <c r="L5" s="508" t="s">
        <v>123</v>
      </c>
      <c r="M5" s="149">
        <v>14</v>
      </c>
      <c r="N5" s="139">
        <v>30</v>
      </c>
      <c r="O5" s="508" t="s">
        <v>171</v>
      </c>
      <c r="P5" s="509">
        <v>26</v>
      </c>
      <c r="Q5" s="61">
        <f t="shared" ref="Q5:Q20" si="0">SUM(E5,H5,K5,N5)</f>
        <v>120</v>
      </c>
      <c r="R5" s="69">
        <f t="shared" ref="R5:R20" si="1">SUM(G5,J5,M5,P5)</f>
        <v>60</v>
      </c>
    </row>
    <row r="6" spans="1:18" ht="12.75" customHeight="1">
      <c r="A6" s="887"/>
      <c r="B6" s="407" t="s">
        <v>40</v>
      </c>
      <c r="C6" s="44" t="s">
        <v>19</v>
      </c>
      <c r="D6" s="71" t="s">
        <v>128</v>
      </c>
      <c r="E6" s="47"/>
      <c r="F6" s="48"/>
      <c r="G6" s="49"/>
      <c r="H6" s="48"/>
      <c r="I6" s="48"/>
      <c r="J6" s="50"/>
      <c r="K6" s="118">
        <v>15</v>
      </c>
      <c r="L6" s="119" t="s">
        <v>124</v>
      </c>
      <c r="M6" s="120">
        <v>3</v>
      </c>
      <c r="N6" s="121"/>
      <c r="O6" s="119"/>
      <c r="P6" s="122"/>
      <c r="Q6" s="61">
        <f t="shared" si="0"/>
        <v>15</v>
      </c>
      <c r="R6" s="62">
        <f t="shared" si="1"/>
        <v>3</v>
      </c>
    </row>
    <row r="7" spans="1:18">
      <c r="A7" s="887"/>
      <c r="B7" s="407" t="s">
        <v>41</v>
      </c>
      <c r="C7" s="44" t="s">
        <v>19</v>
      </c>
      <c r="D7" s="71" t="s">
        <v>101</v>
      </c>
      <c r="E7" s="47"/>
      <c r="F7" s="48"/>
      <c r="G7" s="49"/>
      <c r="H7" s="48"/>
      <c r="I7" s="48"/>
      <c r="J7" s="50"/>
      <c r="K7" s="118"/>
      <c r="L7" s="119"/>
      <c r="M7" s="120"/>
      <c r="N7" s="121">
        <v>4</v>
      </c>
      <c r="O7" s="119" t="s">
        <v>124</v>
      </c>
      <c r="P7" s="122">
        <v>4</v>
      </c>
      <c r="Q7" s="61">
        <f t="shared" si="0"/>
        <v>4</v>
      </c>
      <c r="R7" s="62">
        <f t="shared" si="1"/>
        <v>4</v>
      </c>
    </row>
    <row r="8" spans="1:18">
      <c r="A8" s="887"/>
      <c r="B8" s="407" t="s">
        <v>18</v>
      </c>
      <c r="C8" s="44" t="s">
        <v>19</v>
      </c>
      <c r="D8" s="123" t="s">
        <v>130</v>
      </c>
      <c r="E8" s="76">
        <v>30</v>
      </c>
      <c r="F8" s="48" t="s">
        <v>123</v>
      </c>
      <c r="G8" s="77">
        <v>5</v>
      </c>
      <c r="H8" s="70">
        <v>30</v>
      </c>
      <c r="I8" s="48" t="s">
        <v>123</v>
      </c>
      <c r="J8" s="78">
        <v>5</v>
      </c>
      <c r="K8" s="124"/>
      <c r="L8" s="125"/>
      <c r="M8" s="125"/>
      <c r="N8" s="125"/>
      <c r="O8" s="125"/>
      <c r="P8" s="126"/>
      <c r="Q8" s="61">
        <f t="shared" si="0"/>
        <v>60</v>
      </c>
      <c r="R8" s="62">
        <f t="shared" si="1"/>
        <v>10</v>
      </c>
    </row>
    <row r="9" spans="1:18">
      <c r="A9" s="887"/>
      <c r="B9" s="407" t="s">
        <v>23</v>
      </c>
      <c r="C9" s="44" t="s">
        <v>19</v>
      </c>
      <c r="D9" s="71" t="s">
        <v>21</v>
      </c>
      <c r="E9" s="47">
        <v>45</v>
      </c>
      <c r="F9" s="70" t="s">
        <v>124</v>
      </c>
      <c r="G9" s="49">
        <v>3</v>
      </c>
      <c r="H9" s="48">
        <v>45</v>
      </c>
      <c r="I9" s="70" t="s">
        <v>124</v>
      </c>
      <c r="J9" s="50">
        <v>3</v>
      </c>
      <c r="K9" s="118">
        <v>45</v>
      </c>
      <c r="L9" s="121" t="s">
        <v>124</v>
      </c>
      <c r="M9" s="120">
        <v>3</v>
      </c>
      <c r="N9" s="121">
        <v>45</v>
      </c>
      <c r="O9" s="121" t="s">
        <v>124</v>
      </c>
      <c r="P9" s="122">
        <v>3</v>
      </c>
      <c r="Q9" s="61">
        <f t="shared" si="0"/>
        <v>180</v>
      </c>
      <c r="R9" s="62">
        <f t="shared" si="1"/>
        <v>12</v>
      </c>
    </row>
    <row r="10" spans="1:18">
      <c r="A10" s="887"/>
      <c r="B10" s="407" t="s">
        <v>64</v>
      </c>
      <c r="C10" s="116" t="s">
        <v>16</v>
      </c>
      <c r="D10" s="117" t="s">
        <v>21</v>
      </c>
      <c r="E10" s="76">
        <v>30</v>
      </c>
      <c r="F10" s="70" t="s">
        <v>124</v>
      </c>
      <c r="G10" s="77">
        <v>1</v>
      </c>
      <c r="H10" s="70">
        <v>30</v>
      </c>
      <c r="I10" s="70" t="s">
        <v>102</v>
      </c>
      <c r="J10" s="78">
        <v>2</v>
      </c>
      <c r="K10" s="124"/>
      <c r="L10" s="125"/>
      <c r="M10" s="125"/>
      <c r="N10" s="125"/>
      <c r="O10" s="125"/>
      <c r="P10" s="126"/>
      <c r="Q10" s="61">
        <f t="shared" si="0"/>
        <v>60</v>
      </c>
      <c r="R10" s="69">
        <f t="shared" si="1"/>
        <v>3</v>
      </c>
    </row>
    <row r="11" spans="1:18">
      <c r="A11" s="896"/>
      <c r="B11" s="46" t="s">
        <v>24</v>
      </c>
      <c r="C11" s="116" t="s">
        <v>16</v>
      </c>
      <c r="D11" s="123" t="s">
        <v>130</v>
      </c>
      <c r="E11" s="47">
        <v>30</v>
      </c>
      <c r="F11" s="48" t="s">
        <v>102</v>
      </c>
      <c r="G11" s="49">
        <v>2</v>
      </c>
      <c r="H11" s="48"/>
      <c r="I11" s="48"/>
      <c r="J11" s="50"/>
      <c r="K11" s="118"/>
      <c r="L11" s="121"/>
      <c r="M11" s="120"/>
      <c r="N11" s="121"/>
      <c r="O11" s="121"/>
      <c r="P11" s="122"/>
      <c r="Q11" s="61">
        <f t="shared" si="0"/>
        <v>30</v>
      </c>
      <c r="R11" s="69">
        <f t="shared" si="1"/>
        <v>2</v>
      </c>
    </row>
    <row r="12" spans="1:18" ht="15" customHeight="1">
      <c r="A12" s="886" t="s">
        <v>168</v>
      </c>
      <c r="B12" s="407" t="s">
        <v>180</v>
      </c>
      <c r="C12" s="429" t="s">
        <v>16</v>
      </c>
      <c r="D12" s="434" t="s">
        <v>130</v>
      </c>
      <c r="E12" s="426"/>
      <c r="F12" s="425"/>
      <c r="G12" s="427"/>
      <c r="H12" s="425">
        <v>30</v>
      </c>
      <c r="I12" s="425" t="s">
        <v>125</v>
      </c>
      <c r="J12" s="428">
        <v>2</v>
      </c>
      <c r="K12" s="118"/>
      <c r="L12" s="121"/>
      <c r="M12" s="120"/>
      <c r="N12" s="121"/>
      <c r="O12" s="121"/>
      <c r="P12" s="122"/>
      <c r="Q12" s="61">
        <f t="shared" si="0"/>
        <v>30</v>
      </c>
      <c r="R12" s="69">
        <f t="shared" si="1"/>
        <v>2</v>
      </c>
    </row>
    <row r="13" spans="1:18" s="405" customFormat="1">
      <c r="A13" s="887"/>
      <c r="B13" s="407" t="s">
        <v>181</v>
      </c>
      <c r="C13" s="429" t="s">
        <v>16</v>
      </c>
      <c r="D13" s="434" t="s">
        <v>130</v>
      </c>
      <c r="E13" s="408">
        <v>30</v>
      </c>
      <c r="F13" s="425" t="s">
        <v>125</v>
      </c>
      <c r="G13" s="410">
        <v>2</v>
      </c>
      <c r="H13" s="409"/>
      <c r="I13" s="425"/>
      <c r="J13" s="411"/>
      <c r="K13" s="430"/>
      <c r="L13" s="432"/>
      <c r="M13" s="431"/>
      <c r="N13" s="432"/>
      <c r="O13" s="432"/>
      <c r="P13" s="433"/>
      <c r="Q13" s="420">
        <f t="shared" si="0"/>
        <v>30</v>
      </c>
      <c r="R13" s="424">
        <f t="shared" si="1"/>
        <v>2</v>
      </c>
    </row>
    <row r="14" spans="1:18">
      <c r="A14" s="887"/>
      <c r="B14" s="75" t="s">
        <v>94</v>
      </c>
      <c r="C14" s="44" t="s">
        <v>16</v>
      </c>
      <c r="D14" s="123" t="s">
        <v>130</v>
      </c>
      <c r="E14" s="47"/>
      <c r="F14" s="48"/>
      <c r="G14" s="49"/>
      <c r="H14" s="48">
        <v>30</v>
      </c>
      <c r="I14" s="48" t="s">
        <v>102</v>
      </c>
      <c r="J14" s="50">
        <v>2</v>
      </c>
      <c r="K14" s="118"/>
      <c r="L14" s="121"/>
      <c r="M14" s="120"/>
      <c r="N14" s="121"/>
      <c r="O14" s="121"/>
      <c r="P14" s="122"/>
      <c r="Q14" s="61">
        <f t="shared" si="0"/>
        <v>30</v>
      </c>
      <c r="R14" s="69">
        <f t="shared" si="1"/>
        <v>2</v>
      </c>
    </row>
    <row r="15" spans="1:18">
      <c r="A15" s="887"/>
      <c r="B15" s="46" t="s">
        <v>106</v>
      </c>
      <c r="C15" s="116" t="s">
        <v>16</v>
      </c>
      <c r="D15" s="123" t="s">
        <v>130</v>
      </c>
      <c r="E15" s="47">
        <v>30</v>
      </c>
      <c r="F15" s="70" t="s">
        <v>102</v>
      </c>
      <c r="G15" s="49">
        <v>2</v>
      </c>
      <c r="H15" s="48"/>
      <c r="I15" s="48"/>
      <c r="J15" s="50"/>
      <c r="K15" s="118"/>
      <c r="L15" s="121"/>
      <c r="M15" s="120"/>
      <c r="N15" s="121"/>
      <c r="O15" s="121"/>
      <c r="P15" s="122"/>
      <c r="Q15" s="61">
        <f t="shared" si="0"/>
        <v>30</v>
      </c>
      <c r="R15" s="69">
        <f t="shared" si="1"/>
        <v>2</v>
      </c>
    </row>
    <row r="16" spans="1:18">
      <c r="A16" s="887"/>
      <c r="B16" s="46" t="s">
        <v>42</v>
      </c>
      <c r="C16" s="116" t="s">
        <v>16</v>
      </c>
      <c r="D16" s="123" t="s">
        <v>130</v>
      </c>
      <c r="E16" s="47">
        <v>30</v>
      </c>
      <c r="F16" s="48" t="s">
        <v>124</v>
      </c>
      <c r="G16" s="49">
        <v>1</v>
      </c>
      <c r="H16" s="48">
        <v>30</v>
      </c>
      <c r="I16" s="48" t="s">
        <v>102</v>
      </c>
      <c r="J16" s="50">
        <v>2</v>
      </c>
      <c r="K16" s="118"/>
      <c r="L16" s="121"/>
      <c r="M16" s="120"/>
      <c r="N16" s="121"/>
      <c r="O16" s="121"/>
      <c r="P16" s="122"/>
      <c r="Q16" s="61">
        <f t="shared" si="0"/>
        <v>60</v>
      </c>
      <c r="R16" s="69">
        <f t="shared" si="1"/>
        <v>3</v>
      </c>
    </row>
    <row r="17" spans="1:18">
      <c r="A17" s="887"/>
      <c r="B17" s="46" t="s">
        <v>43</v>
      </c>
      <c r="C17" s="116" t="s">
        <v>16</v>
      </c>
      <c r="D17" s="123" t="s">
        <v>130</v>
      </c>
      <c r="E17" s="47">
        <v>30</v>
      </c>
      <c r="F17" s="70" t="s">
        <v>124</v>
      </c>
      <c r="G17" s="49">
        <v>1</v>
      </c>
      <c r="H17" s="48">
        <v>30</v>
      </c>
      <c r="I17" s="48" t="s">
        <v>102</v>
      </c>
      <c r="J17" s="50">
        <v>2</v>
      </c>
      <c r="K17" s="118"/>
      <c r="L17" s="121"/>
      <c r="M17" s="120"/>
      <c r="N17" s="121"/>
      <c r="O17" s="121"/>
      <c r="P17" s="122"/>
      <c r="Q17" s="61">
        <f t="shared" si="0"/>
        <v>60</v>
      </c>
      <c r="R17" s="69">
        <f t="shared" si="1"/>
        <v>3</v>
      </c>
    </row>
    <row r="18" spans="1:18">
      <c r="A18" s="887"/>
      <c r="B18" s="46" t="s">
        <v>68</v>
      </c>
      <c r="C18" s="116" t="s">
        <v>16</v>
      </c>
      <c r="D18" s="71" t="s">
        <v>128</v>
      </c>
      <c r="E18" s="47">
        <v>15</v>
      </c>
      <c r="F18" s="70" t="s">
        <v>124</v>
      </c>
      <c r="G18" s="49">
        <v>0.5</v>
      </c>
      <c r="H18" s="48"/>
      <c r="I18" s="48"/>
      <c r="J18" s="50"/>
      <c r="K18" s="118"/>
      <c r="L18" s="121"/>
      <c r="M18" s="120"/>
      <c r="N18" s="121"/>
      <c r="O18" s="121"/>
      <c r="P18" s="122"/>
      <c r="Q18" s="61">
        <f t="shared" si="0"/>
        <v>15</v>
      </c>
      <c r="R18" s="69">
        <f t="shared" si="1"/>
        <v>0.5</v>
      </c>
    </row>
    <row r="19" spans="1:18">
      <c r="A19" s="887"/>
      <c r="B19" s="46" t="s">
        <v>35</v>
      </c>
      <c r="C19" s="44" t="s">
        <v>19</v>
      </c>
      <c r="D19" s="71" t="s">
        <v>128</v>
      </c>
      <c r="E19" s="47">
        <v>30</v>
      </c>
      <c r="F19" s="70" t="s">
        <v>124</v>
      </c>
      <c r="G19" s="49">
        <v>1</v>
      </c>
      <c r="H19" s="48"/>
      <c r="I19" s="48"/>
      <c r="J19" s="50"/>
      <c r="K19" s="118"/>
      <c r="L19" s="121"/>
      <c r="M19" s="120"/>
      <c r="N19" s="121"/>
      <c r="O19" s="121"/>
      <c r="P19" s="122"/>
      <c r="Q19" s="61">
        <f t="shared" si="0"/>
        <v>30</v>
      </c>
      <c r="R19" s="69">
        <f t="shared" si="1"/>
        <v>1</v>
      </c>
    </row>
    <row r="20" spans="1:18" ht="14.25" customHeight="1" thickBot="1">
      <c r="A20" s="887"/>
      <c r="B20" s="75" t="s">
        <v>45</v>
      </c>
      <c r="C20" s="44" t="s">
        <v>19</v>
      </c>
      <c r="D20" s="71" t="s">
        <v>128</v>
      </c>
      <c r="E20" s="82">
        <v>30</v>
      </c>
      <c r="F20" s="127" t="s">
        <v>125</v>
      </c>
      <c r="G20" s="84">
        <v>2</v>
      </c>
      <c r="H20" s="83">
        <v>30</v>
      </c>
      <c r="I20" s="127" t="s">
        <v>102</v>
      </c>
      <c r="J20" s="85">
        <v>3</v>
      </c>
      <c r="K20" s="128"/>
      <c r="L20" s="129"/>
      <c r="M20" s="130"/>
      <c r="N20" s="129"/>
      <c r="O20" s="129"/>
      <c r="P20" s="131"/>
      <c r="Q20" s="482">
        <f t="shared" si="0"/>
        <v>60</v>
      </c>
      <c r="R20" s="520">
        <f t="shared" si="1"/>
        <v>5</v>
      </c>
    </row>
    <row r="21" spans="1:18" ht="30" customHeight="1">
      <c r="A21" s="502"/>
      <c r="B21" s="888" t="s">
        <v>46</v>
      </c>
      <c r="C21" s="888"/>
      <c r="D21" s="888"/>
      <c r="E21" s="888"/>
      <c r="F21" s="888"/>
      <c r="G21" s="888"/>
      <c r="H21" s="888"/>
      <c r="I21" s="888"/>
      <c r="J21" s="888"/>
      <c r="K21" s="888"/>
      <c r="L21" s="888"/>
      <c r="M21" s="888"/>
      <c r="N21" s="888"/>
      <c r="O21" s="888"/>
      <c r="P21" s="888"/>
      <c r="Q21" s="888"/>
      <c r="R21" s="888"/>
    </row>
    <row r="22" spans="1:18">
      <c r="A22" s="856"/>
      <c r="B22" s="843" t="s">
        <v>107</v>
      </c>
      <c r="C22" s="811" t="s">
        <v>1</v>
      </c>
      <c r="D22" s="811" t="s">
        <v>2</v>
      </c>
      <c r="E22" s="949" t="s">
        <v>118</v>
      </c>
      <c r="F22" s="949"/>
      <c r="G22" s="949"/>
      <c r="H22" s="949"/>
      <c r="I22" s="949"/>
      <c r="J22" s="949"/>
      <c r="K22" s="964" t="s">
        <v>121</v>
      </c>
      <c r="L22" s="965"/>
      <c r="M22" s="965"/>
      <c r="N22" s="965"/>
      <c r="O22" s="965"/>
      <c r="P22" s="966"/>
      <c r="Q22" s="811" t="s">
        <v>6</v>
      </c>
      <c r="R22" s="811" t="s">
        <v>7</v>
      </c>
    </row>
    <row r="23" spans="1:18">
      <c r="A23" s="856"/>
      <c r="B23" s="857"/>
      <c r="C23" s="856"/>
      <c r="D23" s="856"/>
      <c r="E23" s="847" t="s">
        <v>8</v>
      </c>
      <c r="F23" s="847"/>
      <c r="G23" s="847"/>
      <c r="H23" s="847" t="s">
        <v>9</v>
      </c>
      <c r="I23" s="847"/>
      <c r="J23" s="847"/>
      <c r="K23" s="967"/>
      <c r="L23" s="968"/>
      <c r="M23" s="968"/>
      <c r="N23" s="968"/>
      <c r="O23" s="968"/>
      <c r="P23" s="969"/>
      <c r="Q23" s="856"/>
      <c r="R23" s="856"/>
    </row>
    <row r="24" spans="1:18">
      <c r="A24" s="856"/>
      <c r="B24" s="857"/>
      <c r="C24" s="856"/>
      <c r="D24" s="856"/>
      <c r="E24" s="114" t="s">
        <v>14</v>
      </c>
      <c r="F24" s="114" t="s">
        <v>15</v>
      </c>
      <c r="G24" s="115" t="s">
        <v>7</v>
      </c>
      <c r="H24" s="114" t="s">
        <v>14</v>
      </c>
      <c r="I24" s="114" t="s">
        <v>15</v>
      </c>
      <c r="J24" s="115" t="s">
        <v>7</v>
      </c>
      <c r="K24" s="890" t="s">
        <v>191</v>
      </c>
      <c r="L24" s="938"/>
      <c r="M24" s="938"/>
      <c r="N24" s="938"/>
      <c r="O24" s="938"/>
      <c r="P24" s="939"/>
      <c r="Q24" s="856"/>
      <c r="R24" s="856"/>
    </row>
    <row r="25" spans="1:18">
      <c r="A25" s="879"/>
      <c r="B25" s="46" t="s">
        <v>119</v>
      </c>
      <c r="C25" s="44" t="s">
        <v>36</v>
      </c>
      <c r="D25" s="116" t="s">
        <v>17</v>
      </c>
      <c r="E25" s="48">
        <v>30</v>
      </c>
      <c r="F25" s="48" t="s">
        <v>102</v>
      </c>
      <c r="G25" s="49">
        <v>2</v>
      </c>
      <c r="H25" s="48"/>
      <c r="I25" s="48"/>
      <c r="J25" s="49"/>
      <c r="K25" s="940"/>
      <c r="L25" s="940"/>
      <c r="M25" s="940"/>
      <c r="N25" s="940"/>
      <c r="O25" s="940"/>
      <c r="P25" s="941"/>
      <c r="Q25" s="69">
        <f>SUM(E25,H25)</f>
        <v>30</v>
      </c>
      <c r="R25" s="69">
        <f>SUM(G25,J25)</f>
        <v>2</v>
      </c>
    </row>
    <row r="26" spans="1:18">
      <c r="A26" s="879"/>
      <c r="B26" s="46" t="s">
        <v>120</v>
      </c>
      <c r="C26" s="44" t="s">
        <v>36</v>
      </c>
      <c r="D26" s="169" t="s">
        <v>21</v>
      </c>
      <c r="E26" s="134">
        <v>30</v>
      </c>
      <c r="F26" s="134" t="s">
        <v>124</v>
      </c>
      <c r="G26" s="143">
        <v>1</v>
      </c>
      <c r="H26" s="134">
        <v>30</v>
      </c>
      <c r="I26" s="134" t="s">
        <v>124</v>
      </c>
      <c r="J26" s="143">
        <v>1</v>
      </c>
      <c r="K26" s="940"/>
      <c r="L26" s="940"/>
      <c r="M26" s="940"/>
      <c r="N26" s="940"/>
      <c r="O26" s="940"/>
      <c r="P26" s="941"/>
      <c r="Q26" s="69">
        <f>SUM(E26,H26)</f>
        <v>60</v>
      </c>
      <c r="R26" s="69">
        <f>SUM(G26,J26)</f>
        <v>2</v>
      </c>
    </row>
    <row r="27" spans="1:18" ht="15.75" thickBot="1">
      <c r="A27" s="145"/>
      <c r="B27" s="145"/>
      <c r="C27" s="145"/>
      <c r="D27" s="146" t="s">
        <v>136</v>
      </c>
      <c r="E27" s="171">
        <f>SUM(E25:E26)</f>
        <v>60</v>
      </c>
      <c r="F27" s="171"/>
      <c r="G27" s="171">
        <f>SUM(G25:G26)</f>
        <v>3</v>
      </c>
      <c r="H27" s="171">
        <f>SUM(H25:H26)</f>
        <v>30</v>
      </c>
      <c r="I27" s="171"/>
      <c r="J27" s="171">
        <f>SUM(J25,J26)</f>
        <v>1</v>
      </c>
      <c r="K27" s="942"/>
      <c r="L27" s="942"/>
      <c r="M27" s="942"/>
      <c r="N27" s="942"/>
      <c r="O27" s="942"/>
      <c r="P27" s="943"/>
      <c r="Q27" s="136">
        <f>SUM(E25,E26,H25,H26)</f>
        <v>90</v>
      </c>
      <c r="R27" s="148">
        <f>SUM(G25:G26,J25:J26)</f>
        <v>4</v>
      </c>
    </row>
    <row r="28" spans="1:18" ht="23.25" customHeight="1">
      <c r="A28" s="137"/>
      <c r="B28" s="113"/>
      <c r="C28" s="145"/>
      <c r="D28" s="172" t="s">
        <v>38</v>
      </c>
      <c r="E28" s="29">
        <f>SUM(E5:E20)</f>
        <v>360</v>
      </c>
      <c r="F28" s="29"/>
      <c r="G28" s="30">
        <f>SUM(G5:G20)</f>
        <v>30.5</v>
      </c>
      <c r="H28" s="29">
        <f>SUM(H5:H20)</f>
        <v>285</v>
      </c>
      <c r="I28" s="29"/>
      <c r="J28" s="30">
        <f>SUM(J5:J20)</f>
        <v>31</v>
      </c>
      <c r="K28" s="139">
        <f>SUM(K5:K20)</f>
        <v>90</v>
      </c>
      <c r="L28" s="139"/>
      <c r="M28" s="149">
        <f>SUM(M5:M20)</f>
        <v>20</v>
      </c>
      <c r="N28" s="139">
        <f>SUM(N5:N20)</f>
        <v>79</v>
      </c>
      <c r="O28" s="139"/>
      <c r="P28" s="149">
        <f>SUM(P5:P20)</f>
        <v>33</v>
      </c>
      <c r="Q28" s="140">
        <f>SUM(Q5:Q20)</f>
        <v>814</v>
      </c>
      <c r="R28" s="150">
        <f>SUM(R5:R20)</f>
        <v>114.5</v>
      </c>
    </row>
    <row r="29" spans="1:18" ht="23.25" customHeight="1">
      <c r="A29" s="137"/>
      <c r="B29" s="137"/>
      <c r="C29" s="137"/>
      <c r="D29" s="177" t="s">
        <v>39</v>
      </c>
      <c r="E29" s="855">
        <f>SUM(E28,H28)-(E9+H9)</f>
        <v>555</v>
      </c>
      <c r="F29" s="857"/>
      <c r="G29" s="857"/>
      <c r="H29" s="857">
        <f>SUM(G28,J28)</f>
        <v>61.5</v>
      </c>
      <c r="I29" s="857"/>
      <c r="J29" s="857"/>
      <c r="K29" s="857">
        <f>SUM(K28,N28)-(K9+N9)</f>
        <v>79</v>
      </c>
      <c r="L29" s="857"/>
      <c r="M29" s="857"/>
      <c r="N29" s="857">
        <f>SUM(M28,P28)</f>
        <v>53</v>
      </c>
      <c r="O29" s="857"/>
      <c r="P29" s="857"/>
      <c r="Q29" s="141">
        <f>Q28+Q27</f>
        <v>904</v>
      </c>
      <c r="R29" s="398">
        <f>R28+R27</f>
        <v>118.5</v>
      </c>
    </row>
    <row r="30" spans="1:18">
      <c r="A30" s="137"/>
      <c r="B30" s="137"/>
      <c r="C30" s="137"/>
      <c r="D30" s="137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42">
        <f>SUM(R6:R9,R19,R20,R25,R26)</f>
        <v>39</v>
      </c>
      <c r="R30" s="222" t="s">
        <v>7</v>
      </c>
    </row>
    <row r="31" spans="1: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>
        <f>(Q30*100)/R29</f>
        <v>32.911392405063289</v>
      </c>
      <c r="R31" s="3"/>
    </row>
  </sheetData>
  <sheetProtection selectLockedCells="1" selectUnlockedCells="1"/>
  <mergeCells count="32">
    <mergeCell ref="A12:A20"/>
    <mergeCell ref="K24:P27"/>
    <mergeCell ref="R22:R24"/>
    <mergeCell ref="E23:G23"/>
    <mergeCell ref="Q2:Q4"/>
    <mergeCell ref="K22:P23"/>
    <mergeCell ref="K2:P2"/>
    <mergeCell ref="R2:R4"/>
    <mergeCell ref="E3:G3"/>
    <mergeCell ref="H3:J3"/>
    <mergeCell ref="K3:M3"/>
    <mergeCell ref="N3:P3"/>
    <mergeCell ref="A2:A4"/>
    <mergeCell ref="B2:B4"/>
    <mergeCell ref="C2:C4"/>
    <mergeCell ref="D2:D4"/>
    <mergeCell ref="E2:J2"/>
    <mergeCell ref="A1:R1"/>
    <mergeCell ref="H23:J23"/>
    <mergeCell ref="A25:A26"/>
    <mergeCell ref="E29:G29"/>
    <mergeCell ref="H29:J29"/>
    <mergeCell ref="K29:M29"/>
    <mergeCell ref="N29:P29"/>
    <mergeCell ref="B21:R21"/>
    <mergeCell ref="D22:D24"/>
    <mergeCell ref="E22:J22"/>
    <mergeCell ref="Q22:Q24"/>
    <mergeCell ref="A22:A24"/>
    <mergeCell ref="B22:B24"/>
    <mergeCell ref="C22:C24"/>
    <mergeCell ref="A5:A11"/>
  </mergeCells>
  <pageMargins left="0.25" right="0.25" top="0.75" bottom="0.75" header="0.3" footer="0.3"/>
  <pageSetup paperSize="9" firstPageNumber="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-0.499984740745262"/>
    <pageSetUpPr fitToPage="1"/>
  </sheetPr>
  <dimension ref="A1:X45"/>
  <sheetViews>
    <sheetView zoomScaleNormal="100" workbookViewId="0">
      <selection activeCell="B13" sqref="B13"/>
    </sheetView>
  </sheetViews>
  <sheetFormatPr defaultColWidth="8.85546875" defaultRowHeight="12.75"/>
  <cols>
    <col min="1" max="1" width="3.5703125" style="524" customWidth="1"/>
    <col min="2" max="2" width="29" style="524" bestFit="1" customWidth="1"/>
    <col min="3" max="3" width="10.85546875" style="524" bestFit="1" customWidth="1"/>
    <col min="4" max="4" width="8.7109375" style="524" bestFit="1" customWidth="1"/>
    <col min="5" max="5" width="5.42578125" style="524" customWidth="1"/>
    <col min="6" max="6" width="4.140625" style="524" customWidth="1"/>
    <col min="7" max="7" width="5.28515625" style="524" customWidth="1"/>
    <col min="8" max="8" width="5.42578125" style="524" customWidth="1"/>
    <col min="9" max="9" width="4.140625" style="524" customWidth="1"/>
    <col min="10" max="10" width="5.28515625" style="524" customWidth="1"/>
    <col min="11" max="11" width="5.42578125" style="524" customWidth="1"/>
    <col min="12" max="12" width="4.140625" style="524" customWidth="1"/>
    <col min="13" max="13" width="5.28515625" style="524" customWidth="1"/>
    <col min="14" max="14" width="5.42578125" style="524" customWidth="1"/>
    <col min="15" max="15" width="4.140625" style="524" customWidth="1"/>
    <col min="16" max="16" width="5.28515625" style="524" customWidth="1"/>
    <col min="17" max="17" width="5.42578125" style="524" customWidth="1"/>
    <col min="18" max="18" width="4.140625" style="524" customWidth="1"/>
    <col min="19" max="19" width="5.28515625" style="524" customWidth="1"/>
    <col min="20" max="20" width="5.42578125" style="524" customWidth="1"/>
    <col min="21" max="21" width="4.140625" style="524" customWidth="1"/>
    <col min="22" max="22" width="5.28515625" style="524" customWidth="1"/>
    <col min="23" max="23" width="6.7109375" style="524" customWidth="1"/>
    <col min="24" max="24" width="5.5703125" style="524" customWidth="1"/>
    <col min="25" max="25" width="3.85546875" style="524" customWidth="1"/>
    <col min="26" max="16384" width="8.85546875" style="524"/>
  </cols>
  <sheetData>
    <row r="1" spans="1:24" ht="13.5" thickBot="1">
      <c r="A1" s="1034" t="s">
        <v>155</v>
      </c>
      <c r="B1" s="1034"/>
      <c r="C1" s="1034"/>
      <c r="D1" s="1034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5"/>
      <c r="Q1" s="1035"/>
      <c r="R1" s="1035"/>
      <c r="S1" s="1035"/>
      <c r="T1" s="1035"/>
      <c r="U1" s="1035"/>
      <c r="V1" s="1035"/>
      <c r="W1" s="1034"/>
      <c r="X1" s="1034"/>
    </row>
    <row r="2" spans="1:24" ht="12.75" customHeight="1">
      <c r="A2" s="978"/>
      <c r="B2" s="1068" t="s">
        <v>0</v>
      </c>
      <c r="C2" s="1050" t="s">
        <v>1</v>
      </c>
      <c r="D2" s="1069" t="s">
        <v>2</v>
      </c>
      <c r="E2" s="983" t="s">
        <v>3</v>
      </c>
      <c r="F2" s="984"/>
      <c r="G2" s="984"/>
      <c r="H2" s="984"/>
      <c r="I2" s="984"/>
      <c r="J2" s="985"/>
      <c r="K2" s="1070" t="s">
        <v>4</v>
      </c>
      <c r="L2" s="1071"/>
      <c r="M2" s="1071"/>
      <c r="N2" s="1071"/>
      <c r="O2" s="1071"/>
      <c r="P2" s="1072"/>
      <c r="Q2" s="1065" t="s">
        <v>5</v>
      </c>
      <c r="R2" s="1066"/>
      <c r="S2" s="1066"/>
      <c r="T2" s="1066"/>
      <c r="U2" s="1066"/>
      <c r="V2" s="1067"/>
      <c r="W2" s="999" t="s">
        <v>6</v>
      </c>
      <c r="X2" s="978" t="s">
        <v>7</v>
      </c>
    </row>
    <row r="3" spans="1:24">
      <c r="A3" s="978"/>
      <c r="B3" s="1068"/>
      <c r="C3" s="1050"/>
      <c r="D3" s="1069"/>
      <c r="E3" s="1000" t="s">
        <v>8</v>
      </c>
      <c r="F3" s="989"/>
      <c r="G3" s="989"/>
      <c r="H3" s="989" t="s">
        <v>9</v>
      </c>
      <c r="I3" s="989"/>
      <c r="J3" s="1001"/>
      <c r="K3" s="1056" t="s">
        <v>10</v>
      </c>
      <c r="L3" s="1057"/>
      <c r="M3" s="1057"/>
      <c r="N3" s="1057" t="s">
        <v>11</v>
      </c>
      <c r="O3" s="1057"/>
      <c r="P3" s="1058"/>
      <c r="Q3" s="1059" t="s">
        <v>12</v>
      </c>
      <c r="R3" s="1060"/>
      <c r="S3" s="1060"/>
      <c r="T3" s="1060" t="s">
        <v>13</v>
      </c>
      <c r="U3" s="1060"/>
      <c r="V3" s="1061"/>
      <c r="W3" s="999"/>
      <c r="X3" s="978"/>
    </row>
    <row r="4" spans="1:24" ht="13.5" thickBot="1">
      <c r="A4" s="978"/>
      <c r="B4" s="1068"/>
      <c r="C4" s="1050"/>
      <c r="D4" s="1069"/>
      <c r="E4" s="525" t="s">
        <v>14</v>
      </c>
      <c r="F4" s="526" t="s">
        <v>15</v>
      </c>
      <c r="G4" s="527" t="s">
        <v>7</v>
      </c>
      <c r="H4" s="526" t="s">
        <v>14</v>
      </c>
      <c r="I4" s="526" t="s">
        <v>15</v>
      </c>
      <c r="J4" s="528" t="s">
        <v>7</v>
      </c>
      <c r="K4" s="529" t="s">
        <v>14</v>
      </c>
      <c r="L4" s="530" t="s">
        <v>15</v>
      </c>
      <c r="M4" s="531" t="s">
        <v>7</v>
      </c>
      <c r="N4" s="532" t="s">
        <v>14</v>
      </c>
      <c r="O4" s="530" t="s">
        <v>15</v>
      </c>
      <c r="P4" s="533" t="s">
        <v>7</v>
      </c>
      <c r="Q4" s="534" t="s">
        <v>14</v>
      </c>
      <c r="R4" s="535" t="s">
        <v>15</v>
      </c>
      <c r="S4" s="536" t="s">
        <v>7</v>
      </c>
      <c r="T4" s="537" t="s">
        <v>14</v>
      </c>
      <c r="U4" s="535" t="s">
        <v>15</v>
      </c>
      <c r="V4" s="538" t="s">
        <v>7</v>
      </c>
      <c r="W4" s="999"/>
      <c r="X4" s="978"/>
    </row>
    <row r="5" spans="1:24">
      <c r="A5" s="1062" t="s">
        <v>167</v>
      </c>
      <c r="B5" s="539" t="s">
        <v>98</v>
      </c>
      <c r="C5" s="540" t="s">
        <v>16</v>
      </c>
      <c r="D5" s="541" t="s">
        <v>127</v>
      </c>
      <c r="E5" s="542">
        <v>30</v>
      </c>
      <c r="F5" s="543" t="s">
        <v>123</v>
      </c>
      <c r="G5" s="544">
        <v>10</v>
      </c>
      <c r="H5" s="543">
        <v>30</v>
      </c>
      <c r="I5" s="543" t="s">
        <v>123</v>
      </c>
      <c r="J5" s="545">
        <v>10</v>
      </c>
      <c r="K5" s="546">
        <v>30</v>
      </c>
      <c r="L5" s="547" t="s">
        <v>123</v>
      </c>
      <c r="M5" s="548">
        <v>10</v>
      </c>
      <c r="N5" s="549">
        <v>30</v>
      </c>
      <c r="O5" s="547" t="s">
        <v>123</v>
      </c>
      <c r="P5" s="550">
        <v>10</v>
      </c>
      <c r="Q5" s="551">
        <v>30</v>
      </c>
      <c r="R5" s="552" t="s">
        <v>123</v>
      </c>
      <c r="S5" s="553">
        <v>10</v>
      </c>
      <c r="T5" s="554">
        <v>30</v>
      </c>
      <c r="U5" s="552" t="s">
        <v>124</v>
      </c>
      <c r="V5" s="555">
        <v>19</v>
      </c>
      <c r="W5" s="556">
        <f t="shared" ref="W5:W26" si="0">SUM(E5,H5,K5,N5,Q5,T5)</f>
        <v>180</v>
      </c>
      <c r="X5" s="557">
        <f t="shared" ref="X5:X26" si="1">SUM(G5,J5,M5,P5,S5,V5)</f>
        <v>69</v>
      </c>
    </row>
    <row r="6" spans="1:24">
      <c r="A6" s="1063"/>
      <c r="B6" s="558" t="s">
        <v>170</v>
      </c>
      <c r="C6" s="559" t="s">
        <v>19</v>
      </c>
      <c r="D6" s="560" t="s">
        <v>130</v>
      </c>
      <c r="E6" s="561"/>
      <c r="F6" s="562"/>
      <c r="G6" s="563"/>
      <c r="H6" s="562"/>
      <c r="I6" s="564"/>
      <c r="J6" s="565"/>
      <c r="K6" s="566"/>
      <c r="L6" s="567"/>
      <c r="M6" s="568"/>
      <c r="N6" s="569"/>
      <c r="O6" s="567"/>
      <c r="P6" s="570"/>
      <c r="Q6" s="571">
        <v>15</v>
      </c>
      <c r="R6" s="572" t="s">
        <v>124</v>
      </c>
      <c r="S6" s="573">
        <v>1</v>
      </c>
      <c r="T6" s="574">
        <v>15</v>
      </c>
      <c r="U6" s="572" t="s">
        <v>124</v>
      </c>
      <c r="V6" s="575">
        <v>1</v>
      </c>
      <c r="W6" s="556">
        <f t="shared" si="0"/>
        <v>30</v>
      </c>
      <c r="X6" s="557">
        <f t="shared" si="1"/>
        <v>2</v>
      </c>
    </row>
    <row r="7" spans="1:24">
      <c r="A7" s="1063"/>
      <c r="B7" s="539" t="s">
        <v>87</v>
      </c>
      <c r="C7" s="540" t="s">
        <v>16</v>
      </c>
      <c r="D7" s="541" t="s">
        <v>101</v>
      </c>
      <c r="E7" s="576">
        <v>15</v>
      </c>
      <c r="F7" s="577" t="s">
        <v>124</v>
      </c>
      <c r="G7" s="578">
        <v>1</v>
      </c>
      <c r="H7" s="579">
        <v>15</v>
      </c>
      <c r="I7" s="580" t="s">
        <v>124</v>
      </c>
      <c r="J7" s="581">
        <v>1</v>
      </c>
      <c r="K7" s="582"/>
      <c r="L7" s="583"/>
      <c r="M7" s="584"/>
      <c r="N7" s="583"/>
      <c r="O7" s="583"/>
      <c r="P7" s="585"/>
      <c r="Q7" s="586"/>
      <c r="R7" s="587"/>
      <c r="S7" s="588"/>
      <c r="T7" s="589"/>
      <c r="U7" s="589"/>
      <c r="V7" s="590"/>
      <c r="W7" s="556">
        <f t="shared" si="0"/>
        <v>30</v>
      </c>
      <c r="X7" s="557">
        <f t="shared" si="1"/>
        <v>2</v>
      </c>
    </row>
    <row r="8" spans="1:24">
      <c r="A8" s="1063"/>
      <c r="B8" s="539" t="s">
        <v>96</v>
      </c>
      <c r="C8" s="559" t="s">
        <v>19</v>
      </c>
      <c r="D8" s="560" t="s">
        <v>130</v>
      </c>
      <c r="E8" s="576">
        <v>30</v>
      </c>
      <c r="F8" s="579" t="s">
        <v>123</v>
      </c>
      <c r="G8" s="578">
        <v>3</v>
      </c>
      <c r="H8" s="579">
        <v>30</v>
      </c>
      <c r="I8" s="591" t="s">
        <v>123</v>
      </c>
      <c r="J8" s="581">
        <v>3</v>
      </c>
      <c r="K8" s="582">
        <v>30</v>
      </c>
      <c r="L8" s="592" t="s">
        <v>123</v>
      </c>
      <c r="M8" s="593">
        <v>3</v>
      </c>
      <c r="N8" s="594">
        <v>30</v>
      </c>
      <c r="O8" s="595" t="s">
        <v>123</v>
      </c>
      <c r="P8" s="585">
        <v>3</v>
      </c>
      <c r="Q8" s="586">
        <v>30</v>
      </c>
      <c r="R8" s="596" t="s">
        <v>123</v>
      </c>
      <c r="S8" s="597">
        <v>3</v>
      </c>
      <c r="T8" s="598">
        <v>30</v>
      </c>
      <c r="U8" s="599" t="s">
        <v>123</v>
      </c>
      <c r="V8" s="600">
        <v>3</v>
      </c>
      <c r="W8" s="556">
        <f t="shared" si="0"/>
        <v>180</v>
      </c>
      <c r="X8" s="601">
        <f t="shared" si="1"/>
        <v>18</v>
      </c>
    </row>
    <row r="9" spans="1:24">
      <c r="A9" s="1063"/>
      <c r="B9" s="539" t="s">
        <v>70</v>
      </c>
      <c r="C9" s="540" t="s">
        <v>16</v>
      </c>
      <c r="D9" s="560" t="s">
        <v>130</v>
      </c>
      <c r="E9" s="602"/>
      <c r="F9" s="603"/>
      <c r="G9" s="603"/>
      <c r="H9" s="603"/>
      <c r="I9" s="604"/>
      <c r="J9" s="605"/>
      <c r="K9" s="582">
        <v>60</v>
      </c>
      <c r="L9" s="606" t="s">
        <v>124</v>
      </c>
      <c r="M9" s="607">
        <v>4</v>
      </c>
      <c r="N9" s="608">
        <v>60</v>
      </c>
      <c r="O9" s="608" t="s">
        <v>125</v>
      </c>
      <c r="P9" s="609">
        <v>4</v>
      </c>
      <c r="Q9" s="586">
        <v>60</v>
      </c>
      <c r="R9" s="610" t="s">
        <v>124</v>
      </c>
      <c r="S9" s="597">
        <v>4</v>
      </c>
      <c r="T9" s="598">
        <v>60</v>
      </c>
      <c r="U9" s="611" t="s">
        <v>125</v>
      </c>
      <c r="V9" s="600">
        <v>4</v>
      </c>
      <c r="W9" s="556">
        <f t="shared" si="0"/>
        <v>240</v>
      </c>
      <c r="X9" s="601">
        <f t="shared" si="1"/>
        <v>16</v>
      </c>
    </row>
    <row r="10" spans="1:24">
      <c r="A10" s="1063"/>
      <c r="B10" s="539" t="s">
        <v>65</v>
      </c>
      <c r="C10" s="540" t="s">
        <v>16</v>
      </c>
      <c r="D10" s="541" t="s">
        <v>128</v>
      </c>
      <c r="E10" s="576">
        <v>15</v>
      </c>
      <c r="F10" s="579" t="s">
        <v>124</v>
      </c>
      <c r="G10" s="578">
        <v>0.5</v>
      </c>
      <c r="H10" s="579">
        <v>15</v>
      </c>
      <c r="I10" s="591" t="s">
        <v>124</v>
      </c>
      <c r="J10" s="581">
        <v>0.5</v>
      </c>
      <c r="K10" s="612">
        <v>15</v>
      </c>
      <c r="L10" s="613" t="s">
        <v>124</v>
      </c>
      <c r="M10" s="578">
        <v>0.5</v>
      </c>
      <c r="N10" s="579">
        <v>15</v>
      </c>
      <c r="O10" s="579" t="s">
        <v>124</v>
      </c>
      <c r="P10" s="614">
        <v>0.5</v>
      </c>
      <c r="Q10" s="612">
        <v>15</v>
      </c>
      <c r="R10" s="613" t="s">
        <v>124</v>
      </c>
      <c r="S10" s="578">
        <v>0.5</v>
      </c>
      <c r="T10" s="579">
        <v>15</v>
      </c>
      <c r="U10" s="579" t="s">
        <v>124</v>
      </c>
      <c r="V10" s="614">
        <v>0.5</v>
      </c>
      <c r="W10" s="556">
        <f t="shared" si="0"/>
        <v>90</v>
      </c>
      <c r="X10" s="557">
        <f t="shared" si="1"/>
        <v>3</v>
      </c>
    </row>
    <row r="11" spans="1:24">
      <c r="A11" s="1063"/>
      <c r="B11" s="539" t="s">
        <v>20</v>
      </c>
      <c r="C11" s="540" t="s">
        <v>16</v>
      </c>
      <c r="D11" s="541" t="s">
        <v>101</v>
      </c>
      <c r="E11" s="576"/>
      <c r="F11" s="577"/>
      <c r="G11" s="578"/>
      <c r="H11" s="579"/>
      <c r="I11" s="580"/>
      <c r="J11" s="581"/>
      <c r="K11" s="582">
        <v>15</v>
      </c>
      <c r="L11" s="606" t="s">
        <v>124</v>
      </c>
      <c r="M11" s="607">
        <v>1</v>
      </c>
      <c r="N11" s="608">
        <v>15</v>
      </c>
      <c r="O11" s="608" t="s">
        <v>102</v>
      </c>
      <c r="P11" s="609">
        <v>1</v>
      </c>
      <c r="Q11" s="586"/>
      <c r="R11" s="615"/>
      <c r="S11" s="597"/>
      <c r="T11" s="598"/>
      <c r="U11" s="598"/>
      <c r="V11" s="600"/>
      <c r="W11" s="556">
        <f t="shared" si="0"/>
        <v>30</v>
      </c>
      <c r="X11" s="557">
        <f t="shared" si="1"/>
        <v>2</v>
      </c>
    </row>
    <row r="12" spans="1:24">
      <c r="A12" s="1063"/>
      <c r="B12" s="539" t="s">
        <v>67</v>
      </c>
      <c r="C12" s="559" t="s">
        <v>19</v>
      </c>
      <c r="D12" s="616" t="s">
        <v>21</v>
      </c>
      <c r="E12" s="576">
        <v>15</v>
      </c>
      <c r="F12" s="577" t="s">
        <v>124</v>
      </c>
      <c r="G12" s="578">
        <v>1</v>
      </c>
      <c r="H12" s="579">
        <v>15</v>
      </c>
      <c r="I12" s="580" t="s">
        <v>124</v>
      </c>
      <c r="J12" s="581">
        <v>1</v>
      </c>
      <c r="K12" s="582">
        <v>15</v>
      </c>
      <c r="L12" s="606" t="s">
        <v>124</v>
      </c>
      <c r="M12" s="607">
        <v>1</v>
      </c>
      <c r="N12" s="608">
        <v>15</v>
      </c>
      <c r="O12" s="608" t="s">
        <v>124</v>
      </c>
      <c r="P12" s="609">
        <v>1</v>
      </c>
      <c r="Q12" s="582">
        <v>15</v>
      </c>
      <c r="R12" s="606" t="s">
        <v>124</v>
      </c>
      <c r="S12" s="607">
        <v>1</v>
      </c>
      <c r="T12" s="608">
        <v>15</v>
      </c>
      <c r="U12" s="608" t="s">
        <v>124</v>
      </c>
      <c r="V12" s="617">
        <v>1</v>
      </c>
      <c r="W12" s="556">
        <f t="shared" si="0"/>
        <v>90</v>
      </c>
      <c r="X12" s="601">
        <f t="shared" si="1"/>
        <v>6</v>
      </c>
    </row>
    <row r="13" spans="1:24">
      <c r="A13" s="1063"/>
      <c r="B13" s="539" t="s">
        <v>71</v>
      </c>
      <c r="C13" s="559" t="s">
        <v>19</v>
      </c>
      <c r="D13" s="616" t="s">
        <v>21</v>
      </c>
      <c r="E13" s="576">
        <v>15</v>
      </c>
      <c r="F13" s="577" t="s">
        <v>124</v>
      </c>
      <c r="G13" s="578">
        <v>0.5</v>
      </c>
      <c r="H13" s="579">
        <v>15</v>
      </c>
      <c r="I13" s="580" t="s">
        <v>124</v>
      </c>
      <c r="J13" s="581">
        <v>0.5</v>
      </c>
      <c r="K13" s="582">
        <v>15</v>
      </c>
      <c r="L13" s="583" t="s">
        <v>124</v>
      </c>
      <c r="M13" s="568">
        <v>0.5</v>
      </c>
      <c r="N13" s="569">
        <v>15</v>
      </c>
      <c r="O13" s="569" t="s">
        <v>124</v>
      </c>
      <c r="P13" s="585">
        <v>0.5</v>
      </c>
      <c r="Q13" s="582">
        <v>15</v>
      </c>
      <c r="R13" s="583" t="s">
        <v>124</v>
      </c>
      <c r="S13" s="568">
        <v>0.5</v>
      </c>
      <c r="T13" s="569">
        <v>15</v>
      </c>
      <c r="U13" s="569" t="s">
        <v>124</v>
      </c>
      <c r="V13" s="585">
        <v>0.5</v>
      </c>
      <c r="W13" s="556">
        <f t="shared" si="0"/>
        <v>90</v>
      </c>
      <c r="X13" s="601">
        <f t="shared" si="1"/>
        <v>3</v>
      </c>
    </row>
    <row r="14" spans="1:24">
      <c r="A14" s="1063"/>
      <c r="B14" s="539" t="s">
        <v>73</v>
      </c>
      <c r="C14" s="540" t="s">
        <v>16</v>
      </c>
      <c r="D14" s="560" t="s">
        <v>130</v>
      </c>
      <c r="E14" s="612"/>
      <c r="F14" s="564"/>
      <c r="G14" s="618"/>
      <c r="H14" s="564"/>
      <c r="I14" s="619"/>
      <c r="J14" s="581"/>
      <c r="K14" s="582">
        <v>30</v>
      </c>
      <c r="L14" s="583" t="s">
        <v>124</v>
      </c>
      <c r="M14" s="584">
        <v>1</v>
      </c>
      <c r="N14" s="583">
        <v>30</v>
      </c>
      <c r="O14" s="583" t="s">
        <v>102</v>
      </c>
      <c r="P14" s="585">
        <v>2</v>
      </c>
      <c r="Q14" s="586"/>
      <c r="R14" s="615"/>
      <c r="S14" s="597"/>
      <c r="T14" s="598"/>
      <c r="U14" s="598"/>
      <c r="V14" s="600"/>
      <c r="W14" s="556">
        <f t="shared" si="0"/>
        <v>60</v>
      </c>
      <c r="X14" s="557">
        <f t="shared" si="1"/>
        <v>3</v>
      </c>
    </row>
    <row r="15" spans="1:24">
      <c r="A15" s="1063"/>
      <c r="B15" s="539" t="s">
        <v>91</v>
      </c>
      <c r="C15" s="540" t="s">
        <v>16</v>
      </c>
      <c r="D15" s="560" t="s">
        <v>130</v>
      </c>
      <c r="E15" s="612"/>
      <c r="F15" s="619"/>
      <c r="G15" s="620"/>
      <c r="H15" s="619"/>
      <c r="I15" s="619"/>
      <c r="J15" s="581"/>
      <c r="K15" s="582"/>
      <c r="L15" s="583"/>
      <c r="M15" s="584"/>
      <c r="N15" s="583"/>
      <c r="O15" s="583"/>
      <c r="P15" s="585"/>
      <c r="Q15" s="586">
        <v>30</v>
      </c>
      <c r="R15" s="615" t="s">
        <v>124</v>
      </c>
      <c r="S15" s="597">
        <v>1</v>
      </c>
      <c r="T15" s="598">
        <v>30</v>
      </c>
      <c r="U15" s="598" t="s">
        <v>102</v>
      </c>
      <c r="V15" s="600">
        <v>2</v>
      </c>
      <c r="W15" s="556">
        <f t="shared" si="0"/>
        <v>60</v>
      </c>
      <c r="X15" s="557">
        <f t="shared" si="1"/>
        <v>3</v>
      </c>
    </row>
    <row r="16" spans="1:24">
      <c r="A16" s="1063"/>
      <c r="B16" s="539" t="s">
        <v>75</v>
      </c>
      <c r="C16" s="540" t="s">
        <v>16</v>
      </c>
      <c r="D16" s="541" t="s">
        <v>128</v>
      </c>
      <c r="E16" s="612">
        <v>15</v>
      </c>
      <c r="F16" s="621" t="s">
        <v>124</v>
      </c>
      <c r="G16" s="620">
        <v>0.5</v>
      </c>
      <c r="H16" s="619">
        <v>15</v>
      </c>
      <c r="I16" s="621" t="s">
        <v>124</v>
      </c>
      <c r="J16" s="581">
        <v>0.5</v>
      </c>
      <c r="K16" s="582">
        <v>15</v>
      </c>
      <c r="L16" s="583" t="s">
        <v>124</v>
      </c>
      <c r="M16" s="584">
        <v>0.5</v>
      </c>
      <c r="N16" s="583">
        <v>15</v>
      </c>
      <c r="O16" s="583" t="s">
        <v>124</v>
      </c>
      <c r="P16" s="585">
        <v>0.5</v>
      </c>
      <c r="Q16" s="586"/>
      <c r="R16" s="587"/>
      <c r="S16" s="573"/>
      <c r="T16" s="574"/>
      <c r="U16" s="574"/>
      <c r="V16" s="590"/>
      <c r="W16" s="556">
        <f t="shared" si="0"/>
        <v>60</v>
      </c>
      <c r="X16" s="557">
        <f t="shared" si="1"/>
        <v>2</v>
      </c>
    </row>
    <row r="17" spans="1:24">
      <c r="A17" s="1063"/>
      <c r="B17" s="539" t="s">
        <v>51</v>
      </c>
      <c r="C17" s="540" t="s">
        <v>16</v>
      </c>
      <c r="D17" s="541" t="s">
        <v>128</v>
      </c>
      <c r="E17" s="612">
        <v>30</v>
      </c>
      <c r="F17" s="619" t="s">
        <v>124</v>
      </c>
      <c r="G17" s="620">
        <v>1</v>
      </c>
      <c r="H17" s="619">
        <v>30</v>
      </c>
      <c r="I17" s="619" t="s">
        <v>102</v>
      </c>
      <c r="J17" s="581">
        <v>2</v>
      </c>
      <c r="K17" s="582"/>
      <c r="L17" s="583"/>
      <c r="M17" s="584"/>
      <c r="N17" s="583"/>
      <c r="O17" s="583"/>
      <c r="P17" s="585"/>
      <c r="Q17" s="586"/>
      <c r="R17" s="622"/>
      <c r="S17" s="623"/>
      <c r="T17" s="587"/>
      <c r="U17" s="622"/>
      <c r="V17" s="590"/>
      <c r="W17" s="556">
        <f t="shared" si="0"/>
        <v>60</v>
      </c>
      <c r="X17" s="557">
        <f t="shared" si="1"/>
        <v>3</v>
      </c>
    </row>
    <row r="18" spans="1:24">
      <c r="A18" s="1064"/>
      <c r="B18" s="539" t="s">
        <v>28</v>
      </c>
      <c r="C18" s="540" t="s">
        <v>16</v>
      </c>
      <c r="D18" s="541" t="s">
        <v>128</v>
      </c>
      <c r="E18" s="612">
        <v>30</v>
      </c>
      <c r="F18" s="621" t="s">
        <v>125</v>
      </c>
      <c r="G18" s="620">
        <v>2</v>
      </c>
      <c r="H18" s="619">
        <v>30</v>
      </c>
      <c r="I18" s="621" t="s">
        <v>102</v>
      </c>
      <c r="J18" s="581">
        <v>2</v>
      </c>
      <c r="K18" s="582"/>
      <c r="L18" s="583"/>
      <c r="M18" s="584"/>
      <c r="N18" s="583"/>
      <c r="O18" s="583"/>
      <c r="P18" s="585"/>
      <c r="Q18" s="586"/>
      <c r="R18" s="587"/>
      <c r="S18" s="623"/>
      <c r="T18" s="587"/>
      <c r="U18" s="587"/>
      <c r="V18" s="590"/>
      <c r="W18" s="556">
        <f t="shared" si="0"/>
        <v>60</v>
      </c>
      <c r="X18" s="557">
        <f t="shared" si="1"/>
        <v>4</v>
      </c>
    </row>
    <row r="19" spans="1:24" ht="15" customHeight="1">
      <c r="A19" s="1062" t="s">
        <v>168</v>
      </c>
      <c r="B19" s="539" t="s">
        <v>29</v>
      </c>
      <c r="C19" s="540" t="s">
        <v>16</v>
      </c>
      <c r="D19" s="560" t="s">
        <v>130</v>
      </c>
      <c r="E19" s="612">
        <v>30</v>
      </c>
      <c r="F19" s="621" t="s">
        <v>124</v>
      </c>
      <c r="G19" s="620">
        <v>1</v>
      </c>
      <c r="H19" s="619">
        <v>30</v>
      </c>
      <c r="I19" s="621" t="s">
        <v>102</v>
      </c>
      <c r="J19" s="581">
        <v>2</v>
      </c>
      <c r="K19" s="582"/>
      <c r="L19" s="583"/>
      <c r="M19" s="584"/>
      <c r="N19" s="583"/>
      <c r="O19" s="583"/>
      <c r="P19" s="585"/>
      <c r="Q19" s="586"/>
      <c r="R19" s="587"/>
      <c r="S19" s="623"/>
      <c r="T19" s="587"/>
      <c r="U19" s="587"/>
      <c r="V19" s="590"/>
      <c r="W19" s="556">
        <f t="shared" si="0"/>
        <v>60</v>
      </c>
      <c r="X19" s="557">
        <f t="shared" si="1"/>
        <v>3</v>
      </c>
    </row>
    <row r="20" spans="1:24">
      <c r="A20" s="1063"/>
      <c r="B20" s="539" t="s">
        <v>30</v>
      </c>
      <c r="C20" s="540" t="s">
        <v>16</v>
      </c>
      <c r="D20" s="560" t="s">
        <v>130</v>
      </c>
      <c r="E20" s="612"/>
      <c r="F20" s="624"/>
      <c r="G20" s="620"/>
      <c r="H20" s="619"/>
      <c r="I20" s="619"/>
      <c r="J20" s="581"/>
      <c r="K20" s="582"/>
      <c r="L20" s="583"/>
      <c r="M20" s="584"/>
      <c r="N20" s="583"/>
      <c r="O20" s="583"/>
      <c r="P20" s="585"/>
      <c r="Q20" s="586">
        <v>15</v>
      </c>
      <c r="R20" s="587" t="s">
        <v>124</v>
      </c>
      <c r="S20" s="623">
        <v>1</v>
      </c>
      <c r="T20" s="587"/>
      <c r="U20" s="587"/>
      <c r="V20" s="590"/>
      <c r="W20" s="556">
        <f t="shared" si="0"/>
        <v>15</v>
      </c>
      <c r="X20" s="557">
        <f t="shared" si="1"/>
        <v>1</v>
      </c>
    </row>
    <row r="21" spans="1:24">
      <c r="A21" s="1063"/>
      <c r="B21" s="539" t="s">
        <v>31</v>
      </c>
      <c r="C21" s="540" t="s">
        <v>16</v>
      </c>
      <c r="D21" s="560" t="s">
        <v>130</v>
      </c>
      <c r="E21" s="625"/>
      <c r="F21" s="626"/>
      <c r="G21" s="627"/>
      <c r="H21" s="628">
        <v>15</v>
      </c>
      <c r="I21" s="621" t="s">
        <v>102</v>
      </c>
      <c r="J21" s="581">
        <v>1</v>
      </c>
      <c r="K21" s="582"/>
      <c r="L21" s="583"/>
      <c r="M21" s="584"/>
      <c r="N21" s="583"/>
      <c r="O21" s="583"/>
      <c r="P21" s="585"/>
      <c r="Q21" s="586"/>
      <c r="R21" s="587"/>
      <c r="S21" s="623"/>
      <c r="T21" s="587"/>
      <c r="U21" s="587"/>
      <c r="V21" s="590"/>
      <c r="W21" s="556">
        <f t="shared" si="0"/>
        <v>15</v>
      </c>
      <c r="X21" s="557">
        <f t="shared" si="1"/>
        <v>1</v>
      </c>
    </row>
    <row r="22" spans="1:24">
      <c r="A22" s="1063"/>
      <c r="B22" s="539" t="s">
        <v>32</v>
      </c>
      <c r="C22" s="540" t="s">
        <v>16</v>
      </c>
      <c r="D22" s="560" t="s">
        <v>130</v>
      </c>
      <c r="E22" s="612">
        <v>2</v>
      </c>
      <c r="F22" s="629" t="s">
        <v>124</v>
      </c>
      <c r="G22" s="620">
        <v>0</v>
      </c>
      <c r="H22" s="619"/>
      <c r="I22" s="619"/>
      <c r="J22" s="581"/>
      <c r="K22" s="582"/>
      <c r="L22" s="583"/>
      <c r="M22" s="584"/>
      <c r="N22" s="583"/>
      <c r="O22" s="583"/>
      <c r="P22" s="585"/>
      <c r="Q22" s="586"/>
      <c r="R22" s="587"/>
      <c r="S22" s="623"/>
      <c r="T22" s="587"/>
      <c r="U22" s="587"/>
      <c r="V22" s="590"/>
      <c r="W22" s="556">
        <f t="shared" si="0"/>
        <v>2</v>
      </c>
      <c r="X22" s="557">
        <f t="shared" si="1"/>
        <v>0</v>
      </c>
    </row>
    <row r="23" spans="1:24">
      <c r="A23" s="1063"/>
      <c r="B23" s="539" t="s">
        <v>33</v>
      </c>
      <c r="C23" s="540" t="s">
        <v>16</v>
      </c>
      <c r="D23" s="560" t="s">
        <v>130</v>
      </c>
      <c r="E23" s="612">
        <v>3</v>
      </c>
      <c r="F23" s="621" t="s">
        <v>124</v>
      </c>
      <c r="G23" s="620">
        <v>0</v>
      </c>
      <c r="H23" s="619"/>
      <c r="I23" s="619"/>
      <c r="J23" s="581"/>
      <c r="K23" s="582"/>
      <c r="L23" s="583"/>
      <c r="M23" s="584"/>
      <c r="N23" s="583"/>
      <c r="O23" s="583"/>
      <c r="P23" s="585"/>
      <c r="Q23" s="586"/>
      <c r="R23" s="587"/>
      <c r="S23" s="623"/>
      <c r="T23" s="587"/>
      <c r="U23" s="587"/>
      <c r="V23" s="590"/>
      <c r="W23" s="556">
        <f t="shared" si="0"/>
        <v>3</v>
      </c>
      <c r="X23" s="557">
        <f t="shared" si="1"/>
        <v>0</v>
      </c>
    </row>
    <row r="24" spans="1:24">
      <c r="A24" s="1063"/>
      <c r="B24" s="630" t="s">
        <v>34</v>
      </c>
      <c r="C24" s="559" t="s">
        <v>19</v>
      </c>
      <c r="D24" s="541" t="s">
        <v>128</v>
      </c>
      <c r="E24" s="612">
        <v>30</v>
      </c>
      <c r="F24" s="631" t="s">
        <v>125</v>
      </c>
      <c r="G24" s="620">
        <v>2</v>
      </c>
      <c r="H24" s="619">
        <v>30</v>
      </c>
      <c r="I24" s="621" t="s">
        <v>125</v>
      </c>
      <c r="J24" s="581">
        <v>2</v>
      </c>
      <c r="K24" s="582">
        <v>30</v>
      </c>
      <c r="L24" s="583" t="s">
        <v>125</v>
      </c>
      <c r="M24" s="584">
        <v>2</v>
      </c>
      <c r="N24" s="583">
        <v>30</v>
      </c>
      <c r="O24" s="583" t="s">
        <v>102</v>
      </c>
      <c r="P24" s="585">
        <v>3</v>
      </c>
      <c r="Q24" s="586"/>
      <c r="R24" s="587"/>
      <c r="S24" s="623"/>
      <c r="T24" s="587"/>
      <c r="U24" s="587"/>
      <c r="V24" s="590"/>
      <c r="W24" s="556">
        <f t="shared" si="0"/>
        <v>120</v>
      </c>
      <c r="X24" s="601">
        <f t="shared" si="1"/>
        <v>9</v>
      </c>
    </row>
    <row r="25" spans="1:24">
      <c r="A25" s="1063"/>
      <c r="B25" s="630" t="s">
        <v>35</v>
      </c>
      <c r="C25" s="559" t="s">
        <v>19</v>
      </c>
      <c r="D25" s="541" t="s">
        <v>128</v>
      </c>
      <c r="E25" s="625"/>
      <c r="F25" s="626"/>
      <c r="G25" s="627"/>
      <c r="H25" s="632">
        <v>30</v>
      </c>
      <c r="I25" s="621" t="s">
        <v>124</v>
      </c>
      <c r="J25" s="633">
        <v>1</v>
      </c>
      <c r="K25" s="634"/>
      <c r="L25" s="635"/>
      <c r="M25" s="635"/>
      <c r="N25" s="635"/>
      <c r="O25" s="635"/>
      <c r="P25" s="636"/>
      <c r="Q25" s="586"/>
      <c r="R25" s="587"/>
      <c r="S25" s="623"/>
      <c r="T25" s="587"/>
      <c r="U25" s="587"/>
      <c r="V25" s="590"/>
      <c r="W25" s="556">
        <f t="shared" si="0"/>
        <v>30</v>
      </c>
      <c r="X25" s="601">
        <f t="shared" si="1"/>
        <v>1</v>
      </c>
    </row>
    <row r="26" spans="1:24" ht="13.5" thickBot="1">
      <c r="A26" s="1063"/>
      <c r="B26" s="539" t="s">
        <v>52</v>
      </c>
      <c r="C26" s="540" t="s">
        <v>16</v>
      </c>
      <c r="D26" s="560" t="s">
        <v>130</v>
      </c>
      <c r="E26" s="637"/>
      <c r="F26" s="638"/>
      <c r="G26" s="639"/>
      <c r="H26" s="640"/>
      <c r="I26" s="640"/>
      <c r="J26" s="641"/>
      <c r="K26" s="642"/>
      <c r="L26" s="643"/>
      <c r="M26" s="644"/>
      <c r="N26" s="643">
        <v>15</v>
      </c>
      <c r="O26" s="643" t="s">
        <v>102</v>
      </c>
      <c r="P26" s="645">
        <v>1</v>
      </c>
      <c r="Q26" s="646"/>
      <c r="R26" s="647"/>
      <c r="S26" s="648"/>
      <c r="T26" s="649"/>
      <c r="U26" s="649"/>
      <c r="V26" s="650"/>
      <c r="W26" s="651">
        <f t="shared" si="0"/>
        <v>15</v>
      </c>
      <c r="X26" s="652">
        <f t="shared" si="1"/>
        <v>1</v>
      </c>
    </row>
    <row r="27" spans="1:24">
      <c r="A27" s="1064"/>
      <c r="B27" s="653" t="s">
        <v>185</v>
      </c>
      <c r="C27" s="654"/>
      <c r="D27" s="655"/>
      <c r="E27" s="656"/>
      <c r="F27" s="656"/>
      <c r="G27" s="657"/>
      <c r="H27" s="656"/>
      <c r="I27" s="656"/>
      <c r="J27" s="657"/>
      <c r="K27" s="658"/>
      <c r="L27" s="658"/>
      <c r="M27" s="659"/>
      <c r="N27" s="658"/>
      <c r="O27" s="658"/>
      <c r="P27" s="659"/>
      <c r="Q27" s="660"/>
      <c r="R27" s="661"/>
      <c r="S27" s="662"/>
      <c r="T27" s="660"/>
      <c r="U27" s="660"/>
      <c r="V27" s="662"/>
      <c r="W27" s="663"/>
      <c r="X27" s="663">
        <v>3.5</v>
      </c>
    </row>
    <row r="28" spans="1:24" ht="30.75" customHeight="1" thickBot="1">
      <c r="A28" s="664"/>
      <c r="B28" s="1047" t="s">
        <v>135</v>
      </c>
      <c r="C28" s="1048"/>
      <c r="D28" s="1048"/>
      <c r="E28" s="1049"/>
      <c r="F28" s="1049"/>
      <c r="G28" s="1049"/>
      <c r="H28" s="1049"/>
      <c r="I28" s="1049"/>
      <c r="J28" s="1049"/>
      <c r="K28" s="1048"/>
      <c r="L28" s="1048"/>
      <c r="M28" s="1048"/>
      <c r="N28" s="1048"/>
      <c r="O28" s="1048"/>
      <c r="P28" s="1048"/>
      <c r="Q28" s="1048"/>
      <c r="R28" s="1048"/>
      <c r="S28" s="1048"/>
      <c r="T28" s="1048"/>
      <c r="U28" s="1048"/>
      <c r="V28" s="1048"/>
      <c r="W28" s="1048"/>
      <c r="X28" s="1048"/>
    </row>
    <row r="29" spans="1:24">
      <c r="A29" s="1050"/>
      <c r="B29" s="1053" t="s">
        <v>107</v>
      </c>
      <c r="C29" s="1051" t="s">
        <v>1</v>
      </c>
      <c r="D29" s="1054" t="s">
        <v>2</v>
      </c>
      <c r="E29" s="1073" t="s">
        <v>116</v>
      </c>
      <c r="F29" s="1074"/>
      <c r="G29" s="1074"/>
      <c r="H29" s="1074"/>
      <c r="I29" s="1074"/>
      <c r="J29" s="1075"/>
      <c r="K29" s="1076" t="s">
        <v>122</v>
      </c>
      <c r="L29" s="1076"/>
      <c r="M29" s="1076"/>
      <c r="N29" s="1076"/>
      <c r="O29" s="1076"/>
      <c r="P29" s="1076"/>
      <c r="Q29" s="1076"/>
      <c r="R29" s="1076"/>
      <c r="S29" s="1076"/>
      <c r="T29" s="1076"/>
      <c r="U29" s="1076"/>
      <c r="V29" s="1077"/>
      <c r="W29" s="1051" t="s">
        <v>6</v>
      </c>
      <c r="X29" s="1051" t="s">
        <v>7</v>
      </c>
    </row>
    <row r="30" spans="1:24">
      <c r="A30" s="1051"/>
      <c r="B30" s="1053"/>
      <c r="C30" s="1051"/>
      <c r="D30" s="1054"/>
      <c r="E30" s="1080" t="s">
        <v>8</v>
      </c>
      <c r="F30" s="1032"/>
      <c r="G30" s="1081"/>
      <c r="H30" s="1031" t="s">
        <v>9</v>
      </c>
      <c r="I30" s="1032"/>
      <c r="J30" s="1033"/>
      <c r="K30" s="1078"/>
      <c r="L30" s="1078"/>
      <c r="M30" s="1078"/>
      <c r="N30" s="1078"/>
      <c r="O30" s="1078"/>
      <c r="P30" s="1078"/>
      <c r="Q30" s="1078"/>
      <c r="R30" s="1078"/>
      <c r="S30" s="1078"/>
      <c r="T30" s="1078"/>
      <c r="U30" s="1078"/>
      <c r="V30" s="1079"/>
      <c r="W30" s="1051"/>
      <c r="X30" s="1051"/>
    </row>
    <row r="31" spans="1:24" ht="13.5" thickBot="1">
      <c r="A31" s="1052"/>
      <c r="B31" s="1012"/>
      <c r="C31" s="1004"/>
      <c r="D31" s="1055"/>
      <c r="E31" s="525" t="s">
        <v>14</v>
      </c>
      <c r="F31" s="526" t="s">
        <v>15</v>
      </c>
      <c r="G31" s="527" t="s">
        <v>7</v>
      </c>
      <c r="H31" s="526" t="s">
        <v>14</v>
      </c>
      <c r="I31" s="526" t="s">
        <v>15</v>
      </c>
      <c r="J31" s="528" t="s">
        <v>7</v>
      </c>
      <c r="K31" s="1036" t="s">
        <v>190</v>
      </c>
      <c r="L31" s="1037"/>
      <c r="M31" s="1037"/>
      <c r="N31" s="1037"/>
      <c r="O31" s="1037"/>
      <c r="P31" s="1037"/>
      <c r="Q31" s="1037"/>
      <c r="R31" s="1037"/>
      <c r="S31" s="1037"/>
      <c r="T31" s="1037"/>
      <c r="U31" s="1037"/>
      <c r="V31" s="1038"/>
      <c r="W31" s="1004"/>
      <c r="X31" s="1004"/>
    </row>
    <row r="32" spans="1:24">
      <c r="A32" s="665"/>
      <c r="B32" s="539" t="s">
        <v>108</v>
      </c>
      <c r="C32" s="559" t="s">
        <v>36</v>
      </c>
      <c r="D32" s="541" t="s">
        <v>17</v>
      </c>
      <c r="E32" s="666">
        <v>30</v>
      </c>
      <c r="F32" s="667" t="s">
        <v>124</v>
      </c>
      <c r="G32" s="668">
        <v>1</v>
      </c>
      <c r="H32" s="667">
        <v>30</v>
      </c>
      <c r="I32" s="667" t="s">
        <v>102</v>
      </c>
      <c r="J32" s="669">
        <v>2</v>
      </c>
      <c r="K32" s="1039"/>
      <c r="L32" s="1039"/>
      <c r="M32" s="1039"/>
      <c r="N32" s="1039"/>
      <c r="O32" s="1039"/>
      <c r="P32" s="1039"/>
      <c r="Q32" s="1039"/>
      <c r="R32" s="1039"/>
      <c r="S32" s="1039"/>
      <c r="T32" s="1039"/>
      <c r="U32" s="1039"/>
      <c r="V32" s="1040"/>
      <c r="W32" s="557">
        <f t="shared" ref="W32:W40" si="2">SUM(E32,H32)</f>
        <v>60</v>
      </c>
      <c r="X32" s="557">
        <f t="shared" ref="X32:X40" si="3">SUM(G32,J32)</f>
        <v>3</v>
      </c>
    </row>
    <row r="33" spans="1:24">
      <c r="A33" s="670"/>
      <c r="B33" s="539" t="s">
        <v>109</v>
      </c>
      <c r="C33" s="559" t="s">
        <v>36</v>
      </c>
      <c r="D33" s="541" t="s">
        <v>17</v>
      </c>
      <c r="E33" s="671">
        <v>45</v>
      </c>
      <c r="F33" s="579" t="s">
        <v>124</v>
      </c>
      <c r="G33" s="578">
        <v>2</v>
      </c>
      <c r="H33" s="579">
        <v>45</v>
      </c>
      <c r="I33" s="579" t="s">
        <v>102</v>
      </c>
      <c r="J33" s="672">
        <v>3</v>
      </c>
      <c r="K33" s="1039"/>
      <c r="L33" s="1039"/>
      <c r="M33" s="1039"/>
      <c r="N33" s="1039"/>
      <c r="O33" s="1039"/>
      <c r="P33" s="1039"/>
      <c r="Q33" s="1039"/>
      <c r="R33" s="1039"/>
      <c r="S33" s="1039"/>
      <c r="T33" s="1039"/>
      <c r="U33" s="1039"/>
      <c r="V33" s="1040"/>
      <c r="W33" s="557">
        <f t="shared" si="2"/>
        <v>90</v>
      </c>
      <c r="X33" s="601">
        <f t="shared" si="3"/>
        <v>5</v>
      </c>
    </row>
    <row r="34" spans="1:24">
      <c r="A34" s="670"/>
      <c r="B34" s="539" t="s">
        <v>110</v>
      </c>
      <c r="C34" s="559" t="s">
        <v>36</v>
      </c>
      <c r="D34" s="541" t="s">
        <v>17</v>
      </c>
      <c r="E34" s="673"/>
      <c r="F34" s="603"/>
      <c r="G34" s="674"/>
      <c r="H34" s="603">
        <v>30</v>
      </c>
      <c r="I34" s="603" t="s">
        <v>124</v>
      </c>
      <c r="J34" s="675">
        <v>1</v>
      </c>
      <c r="K34" s="1039"/>
      <c r="L34" s="1039"/>
      <c r="M34" s="1039"/>
      <c r="N34" s="1039"/>
      <c r="O34" s="1039"/>
      <c r="P34" s="1039"/>
      <c r="Q34" s="1039"/>
      <c r="R34" s="1039"/>
      <c r="S34" s="1039"/>
      <c r="T34" s="1039"/>
      <c r="U34" s="1039"/>
      <c r="V34" s="1040"/>
      <c r="W34" s="557">
        <f t="shared" si="2"/>
        <v>30</v>
      </c>
      <c r="X34" s="557">
        <f t="shared" si="3"/>
        <v>1</v>
      </c>
    </row>
    <row r="35" spans="1:24">
      <c r="A35" s="670"/>
      <c r="B35" s="676" t="s">
        <v>111</v>
      </c>
      <c r="C35" s="559" t="s">
        <v>36</v>
      </c>
      <c r="D35" s="541" t="s">
        <v>100</v>
      </c>
      <c r="E35" s="671">
        <v>30</v>
      </c>
      <c r="F35" s="577" t="s">
        <v>124</v>
      </c>
      <c r="G35" s="578">
        <v>1</v>
      </c>
      <c r="H35" s="579">
        <v>30</v>
      </c>
      <c r="I35" s="577" t="s">
        <v>102</v>
      </c>
      <c r="J35" s="672">
        <v>2</v>
      </c>
      <c r="K35" s="1039"/>
      <c r="L35" s="1039"/>
      <c r="M35" s="1039"/>
      <c r="N35" s="1039"/>
      <c r="O35" s="1039"/>
      <c r="P35" s="1039"/>
      <c r="Q35" s="1039"/>
      <c r="R35" s="1039"/>
      <c r="S35" s="1039"/>
      <c r="T35" s="1039"/>
      <c r="U35" s="1039"/>
      <c r="V35" s="1040"/>
      <c r="W35" s="557">
        <f t="shared" si="2"/>
        <v>60</v>
      </c>
      <c r="X35" s="557">
        <f t="shared" si="3"/>
        <v>3</v>
      </c>
    </row>
    <row r="36" spans="1:24">
      <c r="A36" s="677"/>
      <c r="B36" s="678" t="s">
        <v>37</v>
      </c>
      <c r="C36" s="679" t="s">
        <v>36</v>
      </c>
      <c r="D36" s="616" t="s">
        <v>115</v>
      </c>
      <c r="E36" s="671">
        <v>15</v>
      </c>
      <c r="F36" s="577" t="s">
        <v>124</v>
      </c>
      <c r="G36" s="578">
        <v>1</v>
      </c>
      <c r="H36" s="579"/>
      <c r="I36" s="577"/>
      <c r="J36" s="672"/>
      <c r="K36" s="1039"/>
      <c r="L36" s="1039"/>
      <c r="M36" s="1039"/>
      <c r="N36" s="1039"/>
      <c r="O36" s="1039"/>
      <c r="P36" s="1039"/>
      <c r="Q36" s="1039"/>
      <c r="R36" s="1039"/>
      <c r="S36" s="1039"/>
      <c r="T36" s="1039"/>
      <c r="U36" s="1039"/>
      <c r="V36" s="1040"/>
      <c r="W36" s="557">
        <f t="shared" si="2"/>
        <v>15</v>
      </c>
      <c r="X36" s="601">
        <f t="shared" si="3"/>
        <v>1</v>
      </c>
    </row>
    <row r="37" spans="1:24">
      <c r="A37" s="670"/>
      <c r="B37" s="558" t="s">
        <v>112</v>
      </c>
      <c r="C37" s="559" t="s">
        <v>36</v>
      </c>
      <c r="D37" s="541" t="s">
        <v>115</v>
      </c>
      <c r="E37" s="561"/>
      <c r="F37" s="564"/>
      <c r="G37" s="618"/>
      <c r="H37" s="564">
        <v>15</v>
      </c>
      <c r="I37" s="564" t="s">
        <v>124</v>
      </c>
      <c r="J37" s="565">
        <v>1</v>
      </c>
      <c r="K37" s="1039"/>
      <c r="L37" s="1039"/>
      <c r="M37" s="1039"/>
      <c r="N37" s="1039"/>
      <c r="O37" s="1039"/>
      <c r="P37" s="1039"/>
      <c r="Q37" s="1039"/>
      <c r="R37" s="1039"/>
      <c r="S37" s="1039"/>
      <c r="T37" s="1039"/>
      <c r="U37" s="1039"/>
      <c r="V37" s="1040"/>
      <c r="W37" s="557">
        <f t="shared" si="2"/>
        <v>15</v>
      </c>
      <c r="X37" s="557">
        <f t="shared" si="3"/>
        <v>1</v>
      </c>
    </row>
    <row r="38" spans="1:24">
      <c r="A38" s="670"/>
      <c r="B38" s="680" t="s">
        <v>132</v>
      </c>
      <c r="C38" s="559" t="s">
        <v>36</v>
      </c>
      <c r="D38" s="541" t="s">
        <v>115</v>
      </c>
      <c r="E38" s="612">
        <v>15</v>
      </c>
      <c r="F38" s="619" t="s">
        <v>102</v>
      </c>
      <c r="G38" s="620">
        <v>0.5</v>
      </c>
      <c r="H38" s="619"/>
      <c r="I38" s="619"/>
      <c r="J38" s="581"/>
      <c r="K38" s="1039"/>
      <c r="L38" s="1039"/>
      <c r="M38" s="1039"/>
      <c r="N38" s="1039"/>
      <c r="O38" s="1039"/>
      <c r="P38" s="1039"/>
      <c r="Q38" s="1039"/>
      <c r="R38" s="1039"/>
      <c r="S38" s="1039"/>
      <c r="T38" s="1039"/>
      <c r="U38" s="1039"/>
      <c r="V38" s="1040"/>
      <c r="W38" s="557">
        <f>SUM(E38,H38)</f>
        <v>15</v>
      </c>
      <c r="X38" s="557">
        <f>SUM(G38,J38)</f>
        <v>0.5</v>
      </c>
    </row>
    <row r="39" spans="1:24">
      <c r="A39" s="670"/>
      <c r="B39" s="539" t="s">
        <v>113</v>
      </c>
      <c r="C39" s="559" t="s">
        <v>36</v>
      </c>
      <c r="D39" s="541" t="s">
        <v>115</v>
      </c>
      <c r="E39" s="612">
        <v>30</v>
      </c>
      <c r="F39" s="619" t="s">
        <v>124</v>
      </c>
      <c r="G39" s="620">
        <v>2</v>
      </c>
      <c r="H39" s="619"/>
      <c r="I39" s="619"/>
      <c r="J39" s="581"/>
      <c r="K39" s="1041"/>
      <c r="L39" s="1041"/>
      <c r="M39" s="1041"/>
      <c r="N39" s="1041"/>
      <c r="O39" s="1041"/>
      <c r="P39" s="1041"/>
      <c r="Q39" s="1041"/>
      <c r="R39" s="1041"/>
      <c r="S39" s="1041"/>
      <c r="T39" s="1041"/>
      <c r="U39" s="1041"/>
      <c r="V39" s="1042"/>
      <c r="W39" s="557">
        <f t="shared" si="2"/>
        <v>30</v>
      </c>
      <c r="X39" s="557">
        <f t="shared" si="3"/>
        <v>2</v>
      </c>
    </row>
    <row r="40" spans="1:24" ht="13.5" thickBot="1">
      <c r="A40" s="681"/>
      <c r="B40" s="682" t="s">
        <v>114</v>
      </c>
      <c r="C40" s="683" t="s">
        <v>36</v>
      </c>
      <c r="D40" s="684" t="s">
        <v>115</v>
      </c>
      <c r="E40" s="637">
        <v>60</v>
      </c>
      <c r="F40" s="640" t="s">
        <v>124</v>
      </c>
      <c r="G40" s="639">
        <v>4</v>
      </c>
      <c r="H40" s="640">
        <v>60</v>
      </c>
      <c r="I40" s="640" t="s">
        <v>124</v>
      </c>
      <c r="J40" s="641">
        <v>4</v>
      </c>
      <c r="K40" s="1043" t="s">
        <v>117</v>
      </c>
      <c r="L40" s="1043"/>
      <c r="M40" s="1043"/>
      <c r="N40" s="1043"/>
      <c r="O40" s="1043"/>
      <c r="P40" s="1043"/>
      <c r="Q40" s="1043"/>
      <c r="R40" s="1043"/>
      <c r="S40" s="1043"/>
      <c r="T40" s="1043"/>
      <c r="U40" s="1043"/>
      <c r="V40" s="1044"/>
      <c r="W40" s="652">
        <f t="shared" si="2"/>
        <v>120</v>
      </c>
      <c r="X40" s="685">
        <f t="shared" si="3"/>
        <v>8</v>
      </c>
    </row>
    <row r="41" spans="1:24" ht="13.5" thickBot="1">
      <c r="A41" s="677"/>
      <c r="B41" s="686"/>
      <c r="C41" s="687"/>
      <c r="D41" s="688" t="s">
        <v>136</v>
      </c>
      <c r="E41" s="638">
        <f>SUM(E32:E40)</f>
        <v>225</v>
      </c>
      <c r="F41" s="638"/>
      <c r="G41" s="689">
        <f>SUM(G32:G40)</f>
        <v>11.5</v>
      </c>
      <c r="H41" s="638">
        <f>SUM(H32:H40)</f>
        <v>210</v>
      </c>
      <c r="I41" s="638"/>
      <c r="J41" s="689">
        <f>SUM(J32:J40)</f>
        <v>13</v>
      </c>
      <c r="K41" s="690"/>
      <c r="L41" s="691"/>
      <c r="M41" s="691"/>
      <c r="N41" s="691"/>
      <c r="O41" s="691"/>
      <c r="P41" s="691"/>
      <c r="Q41" s="691"/>
      <c r="R41" s="691"/>
      <c r="S41" s="691"/>
      <c r="T41" s="691"/>
      <c r="U41" s="691"/>
      <c r="V41" s="692"/>
      <c r="W41" s="693">
        <f>SUM(E41,H41)</f>
        <v>435</v>
      </c>
      <c r="X41" s="694">
        <f>SUM(G41,J41)</f>
        <v>24.5</v>
      </c>
    </row>
    <row r="42" spans="1:24" ht="24.75" customHeight="1">
      <c r="A42" s="695"/>
      <c r="B42" s="680"/>
      <c r="C42" s="695"/>
      <c r="D42" s="696" t="s">
        <v>38</v>
      </c>
      <c r="E42" s="564">
        <f>SUM(E5:E26)</f>
        <v>260</v>
      </c>
      <c r="F42" s="564"/>
      <c r="G42" s="618">
        <f>SUM(G2:G26)</f>
        <v>22.5</v>
      </c>
      <c r="H42" s="564">
        <f>SUM(H5:H26)</f>
        <v>300</v>
      </c>
      <c r="I42" s="564"/>
      <c r="J42" s="618">
        <f>SUM(J2:J26)</f>
        <v>26.5</v>
      </c>
      <c r="K42" s="569">
        <f>SUM(K5:K40)</f>
        <v>255</v>
      </c>
      <c r="L42" s="569"/>
      <c r="M42" s="697">
        <f>SUM(M2:M40)</f>
        <v>23.5</v>
      </c>
      <c r="N42" s="569">
        <f>SUM(N5:N40)</f>
        <v>270</v>
      </c>
      <c r="O42" s="569"/>
      <c r="P42" s="568">
        <f>SUM(P2:P40)</f>
        <v>26.5</v>
      </c>
      <c r="Q42" s="574">
        <f>SUM(Q5:Q40)</f>
        <v>225</v>
      </c>
      <c r="R42" s="574"/>
      <c r="S42" s="573">
        <f>SUM(S2:S40)</f>
        <v>22</v>
      </c>
      <c r="T42" s="574">
        <f>SUM(T5:T40)</f>
        <v>210</v>
      </c>
      <c r="U42" s="574"/>
      <c r="V42" s="573">
        <f>SUM(V2:V40)</f>
        <v>31</v>
      </c>
      <c r="W42" s="696">
        <f>SUM(W5:W26)</f>
        <v>1520</v>
      </c>
      <c r="X42" s="698">
        <f>SUM(X2:X27)</f>
        <v>155.5</v>
      </c>
    </row>
    <row r="43" spans="1:24" ht="24" customHeight="1">
      <c r="A43" s="695"/>
      <c r="B43" s="695"/>
      <c r="C43" s="695"/>
      <c r="D43" s="557" t="s">
        <v>39</v>
      </c>
      <c r="E43" s="981">
        <f>SUM(E42,H42)-(E12+H12+E13+H13)</f>
        <v>500</v>
      </c>
      <c r="F43" s="981"/>
      <c r="G43" s="981"/>
      <c r="H43" s="981">
        <f>SUM(G42,J42)</f>
        <v>49</v>
      </c>
      <c r="I43" s="981"/>
      <c r="J43" s="981"/>
      <c r="K43" s="1045">
        <f>SUM(K42,N42)-(K12+N12+K13+N13)</f>
        <v>465</v>
      </c>
      <c r="L43" s="1046"/>
      <c r="M43" s="1002"/>
      <c r="N43" s="1045">
        <f>SUM(M42,P42)</f>
        <v>50</v>
      </c>
      <c r="O43" s="1046"/>
      <c r="P43" s="1002"/>
      <c r="Q43" s="1045">
        <f>SUM(Q42,T42)-(Q12+T12+Q13+T13)</f>
        <v>375</v>
      </c>
      <c r="R43" s="1046"/>
      <c r="S43" s="1002"/>
      <c r="T43" s="1045">
        <f>SUM(S42,V42)</f>
        <v>53</v>
      </c>
      <c r="U43" s="1046"/>
      <c r="V43" s="1002"/>
      <c r="W43" s="699">
        <f>W42+W41</f>
        <v>1955</v>
      </c>
      <c r="X43" s="700">
        <f>X42+X41</f>
        <v>180</v>
      </c>
    </row>
    <row r="44" spans="1:24">
      <c r="A44" s="695"/>
      <c r="B44" s="695"/>
      <c r="C44" s="695"/>
      <c r="D44" s="695"/>
      <c r="E44" s="701"/>
      <c r="F44" s="701"/>
      <c r="G44" s="701"/>
      <c r="H44" s="701"/>
      <c r="I44" s="701"/>
      <c r="J44" s="701"/>
      <c r="K44" s="701"/>
      <c r="L44" s="701"/>
      <c r="M44" s="701"/>
      <c r="N44" s="701"/>
      <c r="O44" s="701"/>
      <c r="P44" s="701"/>
      <c r="Q44" s="701"/>
      <c r="R44" s="701"/>
      <c r="S44" s="701"/>
      <c r="T44" s="701"/>
      <c r="U44" s="701"/>
      <c r="V44" s="701"/>
      <c r="W44" s="702">
        <f>SUM(X24,X25,X8,X12,X13,X32:X40,X6)</f>
        <v>63.5</v>
      </c>
      <c r="X44" s="703" t="s">
        <v>7</v>
      </c>
    </row>
    <row r="45" spans="1:24">
      <c r="A45" s="704"/>
      <c r="B45" s="704"/>
      <c r="C45" s="704"/>
      <c r="D45" s="704"/>
      <c r="E45" s="704"/>
      <c r="F45" s="704"/>
      <c r="G45" s="704"/>
      <c r="H45" s="704"/>
      <c r="I45" s="704"/>
      <c r="J45" s="704"/>
      <c r="K45" s="704"/>
      <c r="L45" s="704"/>
      <c r="M45" s="704"/>
      <c r="N45" s="704"/>
      <c r="O45" s="704"/>
      <c r="P45" s="704"/>
      <c r="Q45" s="704"/>
      <c r="R45" s="704"/>
      <c r="S45" s="704"/>
      <c r="T45" s="704"/>
      <c r="U45" s="704"/>
      <c r="V45" s="704"/>
      <c r="W45" s="717">
        <f>(100*W44)/X43</f>
        <v>35.277777777777779</v>
      </c>
      <c r="X45" s="704"/>
    </row>
  </sheetData>
  <sheetProtection selectLockedCells="1" selectUnlockedCells="1"/>
  <mergeCells count="37">
    <mergeCell ref="A19:A27"/>
    <mergeCell ref="E2:J2"/>
    <mergeCell ref="Q2:V2"/>
    <mergeCell ref="X29:X31"/>
    <mergeCell ref="A5:A18"/>
    <mergeCell ref="A2:A4"/>
    <mergeCell ref="B2:B4"/>
    <mergeCell ref="C2:C4"/>
    <mergeCell ref="D2:D4"/>
    <mergeCell ref="K2:P2"/>
    <mergeCell ref="X2:X4"/>
    <mergeCell ref="E3:G3"/>
    <mergeCell ref="E29:J29"/>
    <mergeCell ref="K29:V30"/>
    <mergeCell ref="W29:W31"/>
    <mergeCell ref="E30:G30"/>
    <mergeCell ref="H3:J3"/>
    <mergeCell ref="K3:M3"/>
    <mergeCell ref="N3:P3"/>
    <mergeCell ref="Q3:S3"/>
    <mergeCell ref="T3:V3"/>
    <mergeCell ref="H30:J30"/>
    <mergeCell ref="A1:X1"/>
    <mergeCell ref="K31:V39"/>
    <mergeCell ref="K40:V40"/>
    <mergeCell ref="E43:G43"/>
    <mergeCell ref="H43:J43"/>
    <mergeCell ref="K43:M43"/>
    <mergeCell ref="N43:P43"/>
    <mergeCell ref="Q43:S43"/>
    <mergeCell ref="T43:V43"/>
    <mergeCell ref="W2:W4"/>
    <mergeCell ref="B28:X28"/>
    <mergeCell ref="A29:A31"/>
    <mergeCell ref="B29:B31"/>
    <mergeCell ref="C29:C31"/>
    <mergeCell ref="D29:D31"/>
  </mergeCells>
  <pageMargins left="0.25" right="0.25" top="0.75" bottom="0.75" header="0.3" footer="0.3"/>
  <pageSetup paperSize="9" scale="81" firstPageNumber="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-0.499984740745262"/>
    <pageSetUpPr fitToPage="1"/>
  </sheetPr>
  <dimension ref="A1:R33"/>
  <sheetViews>
    <sheetView topLeftCell="A19" zoomScaleNormal="100" workbookViewId="0">
      <selection activeCell="T19" sqref="T19"/>
    </sheetView>
  </sheetViews>
  <sheetFormatPr defaultColWidth="8.85546875" defaultRowHeight="15"/>
  <cols>
    <col min="1" max="1" width="3.28515625" bestFit="1" customWidth="1"/>
    <col min="2" max="2" width="37.28515625" bestFit="1" customWidth="1"/>
    <col min="3" max="3" width="11.85546875" bestFit="1" customWidth="1"/>
    <col min="4" max="4" width="9.7109375" customWidth="1"/>
    <col min="5" max="5" width="4.85546875" customWidth="1"/>
    <col min="6" max="6" width="5" customWidth="1"/>
    <col min="7" max="8" width="4.85546875" customWidth="1"/>
    <col min="9" max="9" width="5" customWidth="1"/>
    <col min="10" max="11" width="4.85546875" customWidth="1"/>
    <col min="12" max="12" width="5.140625" customWidth="1"/>
    <col min="13" max="14" width="4.85546875" customWidth="1"/>
    <col min="15" max="15" width="5.140625" customWidth="1"/>
    <col min="16" max="16" width="4.85546875" customWidth="1"/>
    <col min="17" max="17" width="5.85546875" customWidth="1"/>
    <col min="18" max="18" width="6.140625" customWidth="1"/>
  </cols>
  <sheetData>
    <row r="1" spans="1:18" ht="19.5" thickBot="1">
      <c r="A1" s="1082" t="s">
        <v>156</v>
      </c>
      <c r="B1" s="1082"/>
      <c r="C1" s="1082"/>
      <c r="D1" s="1082"/>
      <c r="E1" s="1083"/>
      <c r="F1" s="1083"/>
      <c r="G1" s="1083"/>
      <c r="H1" s="1083"/>
      <c r="I1" s="1083"/>
      <c r="J1" s="1083"/>
      <c r="K1" s="1083"/>
      <c r="L1" s="1083"/>
      <c r="M1" s="1083"/>
      <c r="N1" s="1083"/>
      <c r="O1" s="1083"/>
      <c r="P1" s="1083"/>
      <c r="Q1" s="1082"/>
      <c r="R1" s="1082"/>
    </row>
    <row r="2" spans="1:18" ht="12.75" customHeight="1">
      <c r="A2" s="856"/>
      <c r="B2" s="841" t="s">
        <v>0</v>
      </c>
      <c r="C2" s="804" t="s">
        <v>1</v>
      </c>
      <c r="D2" s="844" t="s">
        <v>2</v>
      </c>
      <c r="E2" s="817" t="s">
        <v>3</v>
      </c>
      <c r="F2" s="818"/>
      <c r="G2" s="818"/>
      <c r="H2" s="818"/>
      <c r="I2" s="818"/>
      <c r="J2" s="819"/>
      <c r="K2" s="880" t="s">
        <v>4</v>
      </c>
      <c r="L2" s="881"/>
      <c r="M2" s="881"/>
      <c r="N2" s="881"/>
      <c r="O2" s="881"/>
      <c r="P2" s="882"/>
      <c r="Q2" s="849" t="s">
        <v>6</v>
      </c>
      <c r="R2" s="856" t="s">
        <v>7</v>
      </c>
    </row>
    <row r="3" spans="1:18">
      <c r="A3" s="856"/>
      <c r="B3" s="841"/>
      <c r="C3" s="804"/>
      <c r="D3" s="844"/>
      <c r="E3" s="869" t="s">
        <v>8</v>
      </c>
      <c r="F3" s="847"/>
      <c r="G3" s="847"/>
      <c r="H3" s="847" t="s">
        <v>9</v>
      </c>
      <c r="I3" s="847"/>
      <c r="J3" s="848"/>
      <c r="K3" s="883" t="s">
        <v>10</v>
      </c>
      <c r="L3" s="884"/>
      <c r="M3" s="884"/>
      <c r="N3" s="884" t="s">
        <v>11</v>
      </c>
      <c r="O3" s="884"/>
      <c r="P3" s="885"/>
      <c r="Q3" s="849"/>
      <c r="R3" s="856"/>
    </row>
    <row r="4" spans="1:18" ht="15.75" thickBot="1">
      <c r="A4" s="856"/>
      <c r="B4" s="841"/>
      <c r="C4" s="804"/>
      <c r="D4" s="844"/>
      <c r="E4" s="10" t="s">
        <v>14</v>
      </c>
      <c r="F4" s="11" t="s">
        <v>15</v>
      </c>
      <c r="G4" s="12" t="s">
        <v>7</v>
      </c>
      <c r="H4" s="11" t="s">
        <v>14</v>
      </c>
      <c r="I4" s="11" t="s">
        <v>15</v>
      </c>
      <c r="J4" s="13" t="s">
        <v>7</v>
      </c>
      <c r="K4" s="510" t="s">
        <v>14</v>
      </c>
      <c r="L4" s="511" t="s">
        <v>15</v>
      </c>
      <c r="M4" s="512" t="s">
        <v>7</v>
      </c>
      <c r="N4" s="513" t="s">
        <v>14</v>
      </c>
      <c r="O4" s="511" t="s">
        <v>15</v>
      </c>
      <c r="P4" s="514" t="s">
        <v>7</v>
      </c>
      <c r="Q4" s="849"/>
      <c r="R4" s="856"/>
    </row>
    <row r="5" spans="1:18" ht="15" customHeight="1">
      <c r="A5" s="886" t="s">
        <v>167</v>
      </c>
      <c r="B5" s="46" t="s">
        <v>98</v>
      </c>
      <c r="C5" s="116" t="s">
        <v>16</v>
      </c>
      <c r="D5" s="117" t="s">
        <v>127</v>
      </c>
      <c r="E5" s="28">
        <v>30</v>
      </c>
      <c r="F5" s="29" t="s">
        <v>123</v>
      </c>
      <c r="G5" s="30">
        <v>10</v>
      </c>
      <c r="H5" s="29">
        <v>30</v>
      </c>
      <c r="I5" s="29" t="s">
        <v>123</v>
      </c>
      <c r="J5" s="31">
        <v>10</v>
      </c>
      <c r="K5" s="507">
        <v>30</v>
      </c>
      <c r="L5" s="508" t="s">
        <v>123</v>
      </c>
      <c r="M5" s="149">
        <v>12</v>
      </c>
      <c r="N5" s="139">
        <v>30</v>
      </c>
      <c r="O5" s="508" t="s">
        <v>124</v>
      </c>
      <c r="P5" s="509">
        <v>24</v>
      </c>
      <c r="Q5" s="61">
        <f t="shared" ref="Q5:Q20" si="0">SUM(E5,H5,K5,N5)</f>
        <v>120</v>
      </c>
      <c r="R5" s="69">
        <f t="shared" ref="R5:R20" si="1">SUM(G5,J5,M5,P5)</f>
        <v>56</v>
      </c>
    </row>
    <row r="6" spans="1:18" ht="13.5" customHeight="1">
      <c r="A6" s="887"/>
      <c r="B6" s="407" t="s">
        <v>40</v>
      </c>
      <c r="C6" s="44" t="s">
        <v>19</v>
      </c>
      <c r="D6" s="71" t="s">
        <v>128</v>
      </c>
      <c r="E6" s="47"/>
      <c r="F6" s="48"/>
      <c r="G6" s="49"/>
      <c r="H6" s="48"/>
      <c r="I6" s="48"/>
      <c r="J6" s="50"/>
      <c r="K6" s="118">
        <v>15</v>
      </c>
      <c r="L6" s="119" t="s">
        <v>124</v>
      </c>
      <c r="M6" s="120">
        <v>3</v>
      </c>
      <c r="N6" s="121"/>
      <c r="O6" s="119"/>
      <c r="P6" s="122"/>
      <c r="Q6" s="61">
        <f t="shared" si="0"/>
        <v>15</v>
      </c>
      <c r="R6" s="62">
        <f t="shared" si="1"/>
        <v>3</v>
      </c>
    </row>
    <row r="7" spans="1:18">
      <c r="A7" s="887"/>
      <c r="B7" s="407" t="s">
        <v>41</v>
      </c>
      <c r="C7" s="44" t="s">
        <v>19</v>
      </c>
      <c r="D7" s="71" t="s">
        <v>101</v>
      </c>
      <c r="E7" s="47"/>
      <c r="F7" s="48"/>
      <c r="G7" s="49"/>
      <c r="H7" s="48"/>
      <c r="I7" s="48"/>
      <c r="J7" s="50"/>
      <c r="K7" s="118"/>
      <c r="L7" s="119"/>
      <c r="M7" s="120"/>
      <c r="N7" s="121">
        <v>4</v>
      </c>
      <c r="O7" s="119" t="s">
        <v>124</v>
      </c>
      <c r="P7" s="122">
        <v>4</v>
      </c>
      <c r="Q7" s="61">
        <f t="shared" si="0"/>
        <v>4</v>
      </c>
      <c r="R7" s="62">
        <f t="shared" si="1"/>
        <v>4</v>
      </c>
    </row>
    <row r="8" spans="1:18">
      <c r="A8" s="887"/>
      <c r="B8" s="407" t="s">
        <v>96</v>
      </c>
      <c r="C8" s="44" t="s">
        <v>19</v>
      </c>
      <c r="D8" s="206" t="s">
        <v>130</v>
      </c>
      <c r="E8" s="47">
        <v>30</v>
      </c>
      <c r="F8" s="48" t="s">
        <v>123</v>
      </c>
      <c r="G8" s="49">
        <v>3</v>
      </c>
      <c r="H8" s="48">
        <v>30</v>
      </c>
      <c r="I8" s="48" t="s">
        <v>123</v>
      </c>
      <c r="J8" s="50">
        <v>3</v>
      </c>
      <c r="K8" s="47">
        <v>30</v>
      </c>
      <c r="L8" s="48" t="s">
        <v>123</v>
      </c>
      <c r="M8" s="49">
        <v>3</v>
      </c>
      <c r="N8" s="48">
        <v>30</v>
      </c>
      <c r="O8" s="48" t="s">
        <v>123</v>
      </c>
      <c r="P8" s="50">
        <v>3</v>
      </c>
      <c r="Q8" s="61">
        <f t="shared" si="0"/>
        <v>120</v>
      </c>
      <c r="R8" s="62">
        <f t="shared" si="1"/>
        <v>12</v>
      </c>
    </row>
    <row r="9" spans="1:18">
      <c r="A9" s="887"/>
      <c r="B9" s="407" t="s">
        <v>70</v>
      </c>
      <c r="C9" s="44" t="s">
        <v>19</v>
      </c>
      <c r="D9" s="206" t="s">
        <v>130</v>
      </c>
      <c r="E9" s="76">
        <v>60</v>
      </c>
      <c r="F9" s="48" t="s">
        <v>124</v>
      </c>
      <c r="G9" s="77">
        <v>4</v>
      </c>
      <c r="H9" s="70">
        <v>60</v>
      </c>
      <c r="I9" s="48" t="s">
        <v>125</v>
      </c>
      <c r="J9" s="78">
        <v>4</v>
      </c>
      <c r="K9" s="178">
        <v>60</v>
      </c>
      <c r="L9" s="179" t="s">
        <v>125</v>
      </c>
      <c r="M9" s="179">
        <v>4</v>
      </c>
      <c r="N9" s="125"/>
      <c r="O9" s="125"/>
      <c r="P9" s="126"/>
      <c r="Q9" s="61">
        <f t="shared" si="0"/>
        <v>180</v>
      </c>
      <c r="R9" s="62">
        <f t="shared" si="1"/>
        <v>12</v>
      </c>
    </row>
    <row r="10" spans="1:18">
      <c r="A10" s="887"/>
      <c r="B10" s="407" t="s">
        <v>23</v>
      </c>
      <c r="C10" s="44" t="s">
        <v>19</v>
      </c>
      <c r="D10" s="71" t="s">
        <v>21</v>
      </c>
      <c r="E10" s="47">
        <v>30</v>
      </c>
      <c r="F10" s="70" t="s">
        <v>124</v>
      </c>
      <c r="G10" s="49">
        <v>2</v>
      </c>
      <c r="H10" s="48">
        <v>30</v>
      </c>
      <c r="I10" s="70" t="s">
        <v>124</v>
      </c>
      <c r="J10" s="50">
        <v>2</v>
      </c>
      <c r="K10" s="118">
        <v>30</v>
      </c>
      <c r="L10" s="121" t="s">
        <v>124</v>
      </c>
      <c r="M10" s="120">
        <v>2</v>
      </c>
      <c r="N10" s="121">
        <v>30</v>
      </c>
      <c r="O10" s="121" t="s">
        <v>124</v>
      </c>
      <c r="P10" s="122">
        <v>2</v>
      </c>
      <c r="Q10" s="61">
        <f t="shared" si="0"/>
        <v>120</v>
      </c>
      <c r="R10" s="62">
        <f t="shared" si="1"/>
        <v>8</v>
      </c>
    </row>
    <row r="11" spans="1:18">
      <c r="A11" s="887"/>
      <c r="B11" s="46" t="s">
        <v>71</v>
      </c>
      <c r="C11" s="44" t="s">
        <v>19</v>
      </c>
      <c r="D11" s="71" t="s">
        <v>21</v>
      </c>
      <c r="E11" s="47">
        <v>15</v>
      </c>
      <c r="F11" s="70" t="s">
        <v>124</v>
      </c>
      <c r="G11" s="49">
        <v>1</v>
      </c>
      <c r="H11" s="48">
        <v>15</v>
      </c>
      <c r="I11" s="70" t="s">
        <v>124</v>
      </c>
      <c r="J11" s="50">
        <v>1</v>
      </c>
      <c r="K11" s="118">
        <v>15</v>
      </c>
      <c r="L11" s="121" t="s">
        <v>124</v>
      </c>
      <c r="M11" s="120">
        <v>1</v>
      </c>
      <c r="N11" s="121">
        <v>15</v>
      </c>
      <c r="O11" s="121" t="s">
        <v>124</v>
      </c>
      <c r="P11" s="122">
        <v>1</v>
      </c>
      <c r="Q11" s="61">
        <f t="shared" si="0"/>
        <v>60</v>
      </c>
      <c r="R11" s="62">
        <f t="shared" si="1"/>
        <v>4</v>
      </c>
    </row>
    <row r="12" spans="1:18">
      <c r="A12" s="887"/>
      <c r="B12" s="407" t="s">
        <v>83</v>
      </c>
      <c r="C12" s="116" t="s">
        <v>16</v>
      </c>
      <c r="D12" s="206" t="s">
        <v>130</v>
      </c>
      <c r="E12" s="76">
        <v>30</v>
      </c>
      <c r="F12" s="70" t="s">
        <v>124</v>
      </c>
      <c r="G12" s="77">
        <v>1</v>
      </c>
      <c r="H12" s="70">
        <v>30</v>
      </c>
      <c r="I12" s="70" t="s">
        <v>125</v>
      </c>
      <c r="J12" s="78">
        <v>1</v>
      </c>
      <c r="K12" s="118"/>
      <c r="L12" s="121"/>
      <c r="M12" s="120"/>
      <c r="N12" s="121"/>
      <c r="O12" s="121"/>
      <c r="P12" s="122"/>
      <c r="Q12" s="61">
        <f t="shared" si="0"/>
        <v>60</v>
      </c>
      <c r="R12" s="69">
        <f t="shared" si="1"/>
        <v>2</v>
      </c>
    </row>
    <row r="13" spans="1:18">
      <c r="A13" s="896"/>
      <c r="B13" s="46" t="s">
        <v>82</v>
      </c>
      <c r="C13" s="116" t="s">
        <v>16</v>
      </c>
      <c r="D13" s="206" t="s">
        <v>130</v>
      </c>
      <c r="E13" s="76">
        <v>30</v>
      </c>
      <c r="F13" s="70" t="s">
        <v>124</v>
      </c>
      <c r="G13" s="77">
        <v>1</v>
      </c>
      <c r="H13" s="70">
        <v>30</v>
      </c>
      <c r="I13" s="70" t="s">
        <v>125</v>
      </c>
      <c r="J13" s="78">
        <v>1</v>
      </c>
      <c r="K13" s="178"/>
      <c r="L13" s="179"/>
      <c r="M13" s="179"/>
      <c r="N13" s="179"/>
      <c r="O13" s="179"/>
      <c r="P13" s="180"/>
      <c r="Q13" s="61">
        <f t="shared" si="0"/>
        <v>60</v>
      </c>
      <c r="R13" s="168">
        <f t="shared" si="1"/>
        <v>2</v>
      </c>
    </row>
    <row r="14" spans="1:18">
      <c r="A14" s="886" t="s">
        <v>168</v>
      </c>
      <c r="B14" s="407" t="s">
        <v>180</v>
      </c>
      <c r="C14" s="429" t="s">
        <v>16</v>
      </c>
      <c r="D14" s="434" t="s">
        <v>130</v>
      </c>
      <c r="E14" s="426"/>
      <c r="F14" s="425"/>
      <c r="G14" s="427"/>
      <c r="H14" s="425">
        <v>30</v>
      </c>
      <c r="I14" s="425" t="s">
        <v>125</v>
      </c>
      <c r="J14" s="428">
        <v>2</v>
      </c>
      <c r="K14" s="178"/>
      <c r="L14" s="179"/>
      <c r="M14" s="179"/>
      <c r="N14" s="179"/>
      <c r="O14" s="179"/>
      <c r="P14" s="180"/>
      <c r="Q14" s="61">
        <f t="shared" si="0"/>
        <v>30</v>
      </c>
      <c r="R14" s="168">
        <f t="shared" si="1"/>
        <v>2</v>
      </c>
    </row>
    <row r="15" spans="1:18" s="403" customFormat="1">
      <c r="A15" s="887"/>
      <c r="B15" s="407" t="s">
        <v>181</v>
      </c>
      <c r="C15" s="429" t="s">
        <v>16</v>
      </c>
      <c r="D15" s="434" t="s">
        <v>130</v>
      </c>
      <c r="E15" s="408">
        <v>30</v>
      </c>
      <c r="F15" s="425" t="s">
        <v>125</v>
      </c>
      <c r="G15" s="410">
        <v>2</v>
      </c>
      <c r="H15" s="409"/>
      <c r="I15" s="425"/>
      <c r="J15" s="411"/>
      <c r="K15" s="443"/>
      <c r="L15" s="444"/>
      <c r="M15" s="444"/>
      <c r="N15" s="444"/>
      <c r="O15" s="444"/>
      <c r="P15" s="445"/>
      <c r="Q15" s="420">
        <f t="shared" si="0"/>
        <v>30</v>
      </c>
      <c r="R15" s="441">
        <f t="shared" si="1"/>
        <v>2</v>
      </c>
    </row>
    <row r="16" spans="1:18">
      <c r="A16" s="887"/>
      <c r="B16" s="75" t="s">
        <v>94</v>
      </c>
      <c r="C16" s="44" t="s">
        <v>16</v>
      </c>
      <c r="D16" s="206" t="s">
        <v>130</v>
      </c>
      <c r="E16" s="47"/>
      <c r="F16" s="48"/>
      <c r="G16" s="49"/>
      <c r="H16" s="48">
        <v>30</v>
      </c>
      <c r="I16" s="48" t="s">
        <v>102</v>
      </c>
      <c r="J16" s="50">
        <v>2</v>
      </c>
      <c r="K16" s="118"/>
      <c r="L16" s="121"/>
      <c r="M16" s="120"/>
      <c r="N16" s="121"/>
      <c r="O16" s="121"/>
      <c r="P16" s="122"/>
      <c r="Q16" s="61">
        <f t="shared" si="0"/>
        <v>30</v>
      </c>
      <c r="R16" s="69">
        <f t="shared" si="1"/>
        <v>2</v>
      </c>
    </row>
    <row r="17" spans="1:18">
      <c r="A17" s="887"/>
      <c r="B17" s="46" t="s">
        <v>106</v>
      </c>
      <c r="C17" s="116" t="s">
        <v>16</v>
      </c>
      <c r="D17" s="206" t="s">
        <v>130</v>
      </c>
      <c r="E17" s="47"/>
      <c r="F17" s="70"/>
      <c r="G17" s="49"/>
      <c r="H17" s="408">
        <v>30</v>
      </c>
      <c r="I17" s="425" t="s">
        <v>102</v>
      </c>
      <c r="J17" s="410">
        <v>2</v>
      </c>
      <c r="K17" s="118"/>
      <c r="L17" s="121"/>
      <c r="M17" s="120"/>
      <c r="N17" s="121"/>
      <c r="O17" s="121"/>
      <c r="P17" s="122"/>
      <c r="Q17" s="61">
        <f t="shared" si="0"/>
        <v>30</v>
      </c>
      <c r="R17" s="69">
        <f t="shared" si="1"/>
        <v>2</v>
      </c>
    </row>
    <row r="18" spans="1:18" s="4" customFormat="1">
      <c r="A18" s="887"/>
      <c r="B18" s="46" t="s">
        <v>42</v>
      </c>
      <c r="C18" s="116" t="s">
        <v>16</v>
      </c>
      <c r="D18" s="206" t="s">
        <v>130</v>
      </c>
      <c r="E18" s="47">
        <v>30</v>
      </c>
      <c r="F18" s="48" t="s">
        <v>124</v>
      </c>
      <c r="G18" s="49">
        <v>1</v>
      </c>
      <c r="H18" s="48">
        <v>30</v>
      </c>
      <c r="I18" s="48" t="s">
        <v>102</v>
      </c>
      <c r="J18" s="50">
        <v>2</v>
      </c>
      <c r="K18" s="118"/>
      <c r="L18" s="121"/>
      <c r="M18" s="120"/>
      <c r="N18" s="121"/>
      <c r="O18" s="121"/>
      <c r="P18" s="122"/>
      <c r="Q18" s="61">
        <f t="shared" si="0"/>
        <v>60</v>
      </c>
      <c r="R18" s="69">
        <f t="shared" si="1"/>
        <v>3</v>
      </c>
    </row>
    <row r="19" spans="1:18" s="4" customFormat="1">
      <c r="A19" s="887"/>
      <c r="B19" s="46" t="s">
        <v>35</v>
      </c>
      <c r="C19" s="44" t="s">
        <v>19</v>
      </c>
      <c r="D19" s="71" t="s">
        <v>128</v>
      </c>
      <c r="E19" s="47">
        <v>30</v>
      </c>
      <c r="F19" s="48" t="s">
        <v>124</v>
      </c>
      <c r="G19" s="49">
        <v>1</v>
      </c>
      <c r="H19" s="48"/>
      <c r="I19" s="48"/>
      <c r="J19" s="50"/>
      <c r="K19" s="118"/>
      <c r="L19" s="121"/>
      <c r="M19" s="120"/>
      <c r="N19" s="121"/>
      <c r="O19" s="121"/>
      <c r="P19" s="122"/>
      <c r="Q19" s="61">
        <f t="shared" si="0"/>
        <v>30</v>
      </c>
      <c r="R19" s="69">
        <f t="shared" si="1"/>
        <v>1</v>
      </c>
    </row>
    <row r="20" spans="1:18" ht="14.25" customHeight="1" thickBot="1">
      <c r="A20" s="896"/>
      <c r="B20" s="75" t="s">
        <v>45</v>
      </c>
      <c r="C20" s="44" t="s">
        <v>19</v>
      </c>
      <c r="D20" s="71" t="s">
        <v>128</v>
      </c>
      <c r="E20" s="82">
        <v>30</v>
      </c>
      <c r="F20" s="127" t="s">
        <v>125</v>
      </c>
      <c r="G20" s="84">
        <v>2</v>
      </c>
      <c r="H20" s="83">
        <v>30</v>
      </c>
      <c r="I20" s="127" t="s">
        <v>102</v>
      </c>
      <c r="J20" s="85">
        <v>3</v>
      </c>
      <c r="K20" s="128"/>
      <c r="L20" s="129"/>
      <c r="M20" s="130"/>
      <c r="N20" s="129"/>
      <c r="O20" s="129"/>
      <c r="P20" s="131"/>
      <c r="Q20" s="61">
        <f t="shared" si="0"/>
        <v>60</v>
      </c>
      <c r="R20" s="62">
        <f t="shared" si="1"/>
        <v>5</v>
      </c>
    </row>
    <row r="21" spans="1:18" ht="31.5" customHeight="1" thickBot="1">
      <c r="A21" s="125"/>
      <c r="B21" s="970" t="s">
        <v>46</v>
      </c>
      <c r="C21" s="971"/>
      <c r="D21" s="971"/>
      <c r="E21" s="972"/>
      <c r="F21" s="972"/>
      <c r="G21" s="972"/>
      <c r="H21" s="972"/>
      <c r="I21" s="972"/>
      <c r="J21" s="972"/>
      <c r="K21" s="973"/>
      <c r="L21" s="973"/>
      <c r="M21" s="973"/>
      <c r="N21" s="973"/>
      <c r="O21" s="973"/>
      <c r="P21" s="973"/>
      <c r="Q21" s="971"/>
      <c r="R21" s="974"/>
    </row>
    <row r="22" spans="1:18">
      <c r="A22" s="856"/>
      <c r="B22" s="857" t="s">
        <v>107</v>
      </c>
      <c r="C22" s="856" t="s">
        <v>1</v>
      </c>
      <c r="D22" s="858" t="s">
        <v>2</v>
      </c>
      <c r="E22" s="1086" t="s">
        <v>118</v>
      </c>
      <c r="F22" s="1087"/>
      <c r="G22" s="1087"/>
      <c r="H22" s="1087"/>
      <c r="I22" s="1087"/>
      <c r="J22" s="1088"/>
      <c r="K22" s="975" t="s">
        <v>121</v>
      </c>
      <c r="L22" s="975"/>
      <c r="M22" s="975"/>
      <c r="N22" s="975"/>
      <c r="O22" s="975"/>
      <c r="P22" s="976"/>
      <c r="Q22" s="856" t="s">
        <v>6</v>
      </c>
      <c r="R22" s="856" t="s">
        <v>7</v>
      </c>
    </row>
    <row r="23" spans="1:18">
      <c r="A23" s="856"/>
      <c r="B23" s="857"/>
      <c r="C23" s="856"/>
      <c r="D23" s="858"/>
      <c r="E23" s="1089" t="s">
        <v>8</v>
      </c>
      <c r="F23" s="1084"/>
      <c r="G23" s="1084"/>
      <c r="H23" s="1084" t="s">
        <v>9</v>
      </c>
      <c r="I23" s="1084"/>
      <c r="J23" s="1085"/>
      <c r="K23" s="968"/>
      <c r="L23" s="968"/>
      <c r="M23" s="968"/>
      <c r="N23" s="968"/>
      <c r="O23" s="968"/>
      <c r="P23" s="969"/>
      <c r="Q23" s="856"/>
      <c r="R23" s="856"/>
    </row>
    <row r="24" spans="1:18" ht="15.75" thickBot="1">
      <c r="A24" s="856"/>
      <c r="B24" s="857"/>
      <c r="C24" s="856"/>
      <c r="D24" s="858"/>
      <c r="E24" s="791" t="s">
        <v>14</v>
      </c>
      <c r="F24" s="792" t="s">
        <v>15</v>
      </c>
      <c r="G24" s="793" t="s">
        <v>7</v>
      </c>
      <c r="H24" s="792" t="s">
        <v>14</v>
      </c>
      <c r="I24" s="792" t="s">
        <v>15</v>
      </c>
      <c r="J24" s="794" t="s">
        <v>7</v>
      </c>
      <c r="K24" s="890" t="s">
        <v>191</v>
      </c>
      <c r="L24" s="938"/>
      <c r="M24" s="938"/>
      <c r="N24" s="938"/>
      <c r="O24" s="938"/>
      <c r="P24" s="939"/>
      <c r="Q24" s="856"/>
      <c r="R24" s="856"/>
    </row>
    <row r="25" spans="1:18">
      <c r="A25" s="879"/>
      <c r="B25" s="46" t="s">
        <v>119</v>
      </c>
      <c r="C25" s="44" t="s">
        <v>36</v>
      </c>
      <c r="D25" s="117" t="s">
        <v>17</v>
      </c>
      <c r="E25" s="315">
        <v>30</v>
      </c>
      <c r="F25" s="316" t="s">
        <v>102</v>
      </c>
      <c r="G25" s="317">
        <v>2</v>
      </c>
      <c r="H25" s="316"/>
      <c r="I25" s="316"/>
      <c r="J25" s="318"/>
      <c r="K25" s="940"/>
      <c r="L25" s="940"/>
      <c r="M25" s="940"/>
      <c r="N25" s="940"/>
      <c r="O25" s="940"/>
      <c r="P25" s="941"/>
      <c r="Q25" s="69">
        <f>SUM(E25,H25)</f>
        <v>30</v>
      </c>
      <c r="R25" s="69">
        <f>SUM(G25,J25)</f>
        <v>2</v>
      </c>
    </row>
    <row r="26" spans="1:18">
      <c r="A26" s="879"/>
      <c r="B26" s="46" t="s">
        <v>120</v>
      </c>
      <c r="C26" s="44" t="s">
        <v>36</v>
      </c>
      <c r="D26" s="135" t="s">
        <v>21</v>
      </c>
      <c r="E26" s="319">
        <v>30</v>
      </c>
      <c r="F26" s="244" t="s">
        <v>124</v>
      </c>
      <c r="G26" s="245">
        <v>1</v>
      </c>
      <c r="H26" s="244">
        <v>30</v>
      </c>
      <c r="I26" s="244" t="s">
        <v>124</v>
      </c>
      <c r="J26" s="320">
        <v>1</v>
      </c>
      <c r="K26" s="940"/>
      <c r="L26" s="940"/>
      <c r="M26" s="940"/>
      <c r="N26" s="940"/>
      <c r="O26" s="940"/>
      <c r="P26" s="941"/>
      <c r="Q26" s="69">
        <f>SUM(E26,H26)</f>
        <v>60</v>
      </c>
      <c r="R26" s="69">
        <f>SUM(G26,J26)</f>
        <v>2</v>
      </c>
    </row>
    <row r="27" spans="1:18" ht="15.75" thickBot="1">
      <c r="A27" s="145"/>
      <c r="B27" s="145"/>
      <c r="C27" s="145"/>
      <c r="D27" s="788" t="s">
        <v>136</v>
      </c>
      <c r="E27" s="789">
        <f>SUM(E25:E26)</f>
        <v>60</v>
      </c>
      <c r="F27" s="171"/>
      <c r="G27" s="171">
        <f>SUM(G25:G26)</f>
        <v>3</v>
      </c>
      <c r="H27" s="171">
        <f>SUM(H25:H26)</f>
        <v>30</v>
      </c>
      <c r="I27" s="171"/>
      <c r="J27" s="790">
        <f>SUM(J25,J26)</f>
        <v>1</v>
      </c>
      <c r="K27" s="942"/>
      <c r="L27" s="942"/>
      <c r="M27" s="942"/>
      <c r="N27" s="942"/>
      <c r="O27" s="942"/>
      <c r="P27" s="943"/>
      <c r="Q27" s="136">
        <f>SUM(E25,E26,H25,H26)</f>
        <v>90</v>
      </c>
      <c r="R27" s="148">
        <f>SUM(G25:G26,J25:J26)</f>
        <v>4</v>
      </c>
    </row>
    <row r="28" spans="1:18" ht="23.25" customHeight="1">
      <c r="A28" s="137"/>
      <c r="B28" s="113"/>
      <c r="C28" s="145"/>
      <c r="D28" s="138" t="s">
        <v>38</v>
      </c>
      <c r="E28" s="29">
        <f>SUM(E4:E20)</f>
        <v>345</v>
      </c>
      <c r="F28" s="29"/>
      <c r="G28" s="30">
        <f>SUM(G4:G20)</f>
        <v>28</v>
      </c>
      <c r="H28" s="29">
        <f>SUM(H4:H20)</f>
        <v>375</v>
      </c>
      <c r="I28" s="29"/>
      <c r="J28" s="30">
        <f>SUM(J4:J20)</f>
        <v>33</v>
      </c>
      <c r="K28" s="139">
        <f>SUM(K4:K26)</f>
        <v>180</v>
      </c>
      <c r="L28" s="139"/>
      <c r="M28" s="149">
        <f>SUM(M4:M26)</f>
        <v>25</v>
      </c>
      <c r="N28" s="139">
        <f>SUM(N4:N20)</f>
        <v>109</v>
      </c>
      <c r="O28" s="139"/>
      <c r="P28" s="149">
        <f>SUM(P4:P20)</f>
        <v>34</v>
      </c>
      <c r="Q28" s="140">
        <f>SUM(Q4:Q20)</f>
        <v>1009</v>
      </c>
      <c r="R28" s="150">
        <f>SUM(R4:R20)</f>
        <v>120</v>
      </c>
    </row>
    <row r="29" spans="1:18" ht="23.25" customHeight="1">
      <c r="A29" s="137"/>
      <c r="B29" s="137"/>
      <c r="C29" s="137"/>
      <c r="D29" s="69" t="s">
        <v>39</v>
      </c>
      <c r="E29" s="857">
        <f>SUM(E28,H28)-(E10+E11+H10+H11)</f>
        <v>630</v>
      </c>
      <c r="F29" s="857"/>
      <c r="G29" s="857"/>
      <c r="H29" s="857">
        <f>SUM(G28,J28)</f>
        <v>61</v>
      </c>
      <c r="I29" s="857"/>
      <c r="J29" s="857"/>
      <c r="K29" s="857">
        <f>SUM(K28,N28)-(K10+K11+N10+N11)</f>
        <v>199</v>
      </c>
      <c r="L29" s="857"/>
      <c r="M29" s="857"/>
      <c r="N29" s="857">
        <f>SUM(M28,P28)</f>
        <v>59</v>
      </c>
      <c r="O29" s="857"/>
      <c r="P29" s="857"/>
      <c r="Q29" s="141">
        <f>Q28+Q27</f>
        <v>1099</v>
      </c>
      <c r="R29" s="398">
        <f>R28+R27</f>
        <v>124</v>
      </c>
    </row>
    <row r="30" spans="1:18">
      <c r="A30" s="137"/>
      <c r="B30" s="137"/>
      <c r="C30" s="137"/>
      <c r="D30" s="137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42">
        <f>SUM(R7,R6,R8,R19,R9,R11,R10,R20,R25,R26)</f>
        <v>53</v>
      </c>
      <c r="R30" s="222" t="s">
        <v>7</v>
      </c>
    </row>
    <row r="31" spans="1:18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>
        <f>(Q30*100)/R29</f>
        <v>42.741935483870968</v>
      </c>
      <c r="R31" s="9"/>
    </row>
    <row r="32" spans="1: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sheetProtection selectLockedCells="1" selectUnlockedCells="1"/>
  <mergeCells count="32">
    <mergeCell ref="R2:R4"/>
    <mergeCell ref="E3:G3"/>
    <mergeCell ref="H3:J3"/>
    <mergeCell ref="K3:M3"/>
    <mergeCell ref="N3:P3"/>
    <mergeCell ref="E2:J2"/>
    <mergeCell ref="B22:B24"/>
    <mergeCell ref="K2:P2"/>
    <mergeCell ref="Q2:Q4"/>
    <mergeCell ref="A2:A4"/>
    <mergeCell ref="B2:B4"/>
    <mergeCell ref="C2:C4"/>
    <mergeCell ref="D2:D4"/>
    <mergeCell ref="D22:D24"/>
    <mergeCell ref="A14:A20"/>
    <mergeCell ref="K24:P27"/>
    <mergeCell ref="A1:R1"/>
    <mergeCell ref="H23:J23"/>
    <mergeCell ref="A25:A26"/>
    <mergeCell ref="E29:G29"/>
    <mergeCell ref="H29:J29"/>
    <mergeCell ref="K29:M29"/>
    <mergeCell ref="N29:P29"/>
    <mergeCell ref="B21:R21"/>
    <mergeCell ref="E22:J22"/>
    <mergeCell ref="K22:P23"/>
    <mergeCell ref="Q22:Q24"/>
    <mergeCell ref="R22:R24"/>
    <mergeCell ref="E23:G23"/>
    <mergeCell ref="C22:C24"/>
    <mergeCell ref="A22:A24"/>
    <mergeCell ref="A5:A13"/>
  </mergeCells>
  <pageMargins left="0.25" right="0.25" top="0.75" bottom="0.75" header="0.3" footer="0.51180555555555551"/>
  <pageSetup paperSize="9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X50"/>
  <sheetViews>
    <sheetView zoomScale="90" zoomScaleNormal="90" workbookViewId="0">
      <selection activeCell="O8" sqref="O8"/>
    </sheetView>
  </sheetViews>
  <sheetFormatPr defaultColWidth="8.85546875" defaultRowHeight="15"/>
  <cols>
    <col min="1" max="1" width="6.28515625" customWidth="1"/>
    <col min="2" max="2" width="29.7109375" style="5" customWidth="1"/>
    <col min="3" max="3" width="12.42578125" customWidth="1"/>
    <col min="4" max="4" width="9" customWidth="1"/>
    <col min="5" max="5" width="5.42578125" customWidth="1"/>
    <col min="6" max="6" width="4.85546875" customWidth="1"/>
    <col min="7" max="8" width="5.42578125" customWidth="1"/>
    <col min="9" max="9" width="5.140625" customWidth="1"/>
    <col min="10" max="10" width="4.85546875" customWidth="1"/>
    <col min="11" max="11" width="5.42578125" customWidth="1"/>
    <col min="12" max="12" width="5" customWidth="1"/>
    <col min="13" max="13" width="4.85546875" customWidth="1"/>
    <col min="14" max="14" width="5.42578125" customWidth="1"/>
    <col min="15" max="16" width="4.85546875" customWidth="1"/>
    <col min="17" max="17" width="5.42578125" customWidth="1"/>
    <col min="18" max="18" width="4.5703125" customWidth="1"/>
    <col min="19" max="19" width="4.85546875" customWidth="1"/>
    <col min="20" max="20" width="5.42578125" customWidth="1"/>
    <col min="21" max="22" width="4.85546875" customWidth="1"/>
    <col min="23" max="23" width="6.42578125" customWidth="1"/>
    <col min="24" max="24" width="7.28515625" customWidth="1"/>
  </cols>
  <sheetData>
    <row r="1" spans="1:24" ht="15.75" thickBot="1">
      <c r="A1" s="902" t="s">
        <v>140</v>
      </c>
      <c r="B1" s="903"/>
      <c r="C1" s="903"/>
      <c r="D1" s="902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  <c r="T1" s="903"/>
      <c r="U1" s="903"/>
      <c r="V1" s="903"/>
      <c r="W1" s="902"/>
      <c r="X1" s="902"/>
    </row>
    <row r="2" spans="1:24" ht="12.75" customHeight="1">
      <c r="A2" s="858"/>
      <c r="B2" s="930" t="s">
        <v>0</v>
      </c>
      <c r="C2" s="897" t="s">
        <v>1</v>
      </c>
      <c r="D2" s="931" t="s">
        <v>2</v>
      </c>
      <c r="E2" s="817" t="s">
        <v>3</v>
      </c>
      <c r="F2" s="818"/>
      <c r="G2" s="818"/>
      <c r="H2" s="818"/>
      <c r="I2" s="818"/>
      <c r="J2" s="819"/>
      <c r="K2" s="913" t="s">
        <v>4</v>
      </c>
      <c r="L2" s="914"/>
      <c r="M2" s="914"/>
      <c r="N2" s="914"/>
      <c r="O2" s="914"/>
      <c r="P2" s="915"/>
      <c r="Q2" s="918" t="s">
        <v>5</v>
      </c>
      <c r="R2" s="919"/>
      <c r="S2" s="919"/>
      <c r="T2" s="919"/>
      <c r="U2" s="919"/>
      <c r="V2" s="920"/>
      <c r="W2" s="849" t="s">
        <v>6</v>
      </c>
      <c r="X2" s="856" t="s">
        <v>7</v>
      </c>
    </row>
    <row r="3" spans="1:24">
      <c r="A3" s="858"/>
      <c r="B3" s="930"/>
      <c r="C3" s="897"/>
      <c r="D3" s="931"/>
      <c r="E3" s="869" t="s">
        <v>8</v>
      </c>
      <c r="F3" s="847"/>
      <c r="G3" s="847"/>
      <c r="H3" s="847" t="s">
        <v>9</v>
      </c>
      <c r="I3" s="847"/>
      <c r="J3" s="848"/>
      <c r="K3" s="865" t="s">
        <v>10</v>
      </c>
      <c r="L3" s="916"/>
      <c r="M3" s="916"/>
      <c r="N3" s="916" t="s">
        <v>11</v>
      </c>
      <c r="O3" s="916"/>
      <c r="P3" s="917"/>
      <c r="Q3" s="912" t="s">
        <v>12</v>
      </c>
      <c r="R3" s="910"/>
      <c r="S3" s="910"/>
      <c r="T3" s="910" t="s">
        <v>13</v>
      </c>
      <c r="U3" s="910"/>
      <c r="V3" s="911"/>
      <c r="W3" s="849"/>
      <c r="X3" s="856"/>
    </row>
    <row r="4" spans="1:24" ht="15.75" thickBot="1">
      <c r="A4" s="858"/>
      <c r="B4" s="930"/>
      <c r="C4" s="897"/>
      <c r="D4" s="931"/>
      <c r="E4" s="186" t="s">
        <v>14</v>
      </c>
      <c r="F4" s="187" t="s">
        <v>15</v>
      </c>
      <c r="G4" s="188" t="s">
        <v>7</v>
      </c>
      <c r="H4" s="187" t="s">
        <v>14</v>
      </c>
      <c r="I4" s="187" t="s">
        <v>15</v>
      </c>
      <c r="J4" s="189" t="s">
        <v>7</v>
      </c>
      <c r="K4" s="400" t="s">
        <v>14</v>
      </c>
      <c r="L4" s="196" t="s">
        <v>15</v>
      </c>
      <c r="M4" s="197" t="s">
        <v>7</v>
      </c>
      <c r="N4" s="198" t="s">
        <v>14</v>
      </c>
      <c r="O4" s="196" t="s">
        <v>15</v>
      </c>
      <c r="P4" s="199" t="s">
        <v>7</v>
      </c>
      <c r="Q4" s="200" t="s">
        <v>14</v>
      </c>
      <c r="R4" s="201" t="s">
        <v>15</v>
      </c>
      <c r="S4" s="202" t="s">
        <v>7</v>
      </c>
      <c r="T4" s="203" t="s">
        <v>14</v>
      </c>
      <c r="U4" s="201" t="s">
        <v>15</v>
      </c>
      <c r="V4" s="204" t="s">
        <v>7</v>
      </c>
      <c r="W4" s="849"/>
      <c r="X4" s="856"/>
    </row>
    <row r="5" spans="1:24" ht="15" customHeight="1">
      <c r="A5" s="921" t="s">
        <v>167</v>
      </c>
      <c r="B5" s="497" t="s">
        <v>98</v>
      </c>
      <c r="C5" s="454" t="s">
        <v>16</v>
      </c>
      <c r="D5" s="117" t="s">
        <v>127</v>
      </c>
      <c r="E5" s="225">
        <v>30</v>
      </c>
      <c r="F5" s="226" t="s">
        <v>123</v>
      </c>
      <c r="G5" s="227">
        <v>10</v>
      </c>
      <c r="H5" s="226">
        <v>30</v>
      </c>
      <c r="I5" s="226" t="s">
        <v>123</v>
      </c>
      <c r="J5" s="228">
        <v>10</v>
      </c>
      <c r="K5" s="261">
        <v>30</v>
      </c>
      <c r="L5" s="262" t="s">
        <v>123</v>
      </c>
      <c r="M5" s="263">
        <v>10</v>
      </c>
      <c r="N5" s="264">
        <v>30</v>
      </c>
      <c r="O5" s="262" t="s">
        <v>123</v>
      </c>
      <c r="P5" s="265">
        <v>10</v>
      </c>
      <c r="Q5" s="266">
        <v>30</v>
      </c>
      <c r="R5" s="267" t="s">
        <v>123</v>
      </c>
      <c r="S5" s="268">
        <v>10</v>
      </c>
      <c r="T5" s="269">
        <v>30</v>
      </c>
      <c r="U5" s="267" t="s">
        <v>124</v>
      </c>
      <c r="V5" s="270">
        <v>19</v>
      </c>
      <c r="W5" s="399">
        <f t="shared" ref="W5:W30" si="0">SUM(E5,H5,K5,N5,Q5,T5)</f>
        <v>180</v>
      </c>
      <c r="X5" s="69">
        <f t="shared" ref="X5:X30" si="1">SUM(G5,J5,M5,P5,S5,V5)</f>
        <v>69</v>
      </c>
    </row>
    <row r="6" spans="1:24">
      <c r="A6" s="922"/>
      <c r="B6" s="102" t="s">
        <v>170</v>
      </c>
      <c r="C6" s="103" t="s">
        <v>19</v>
      </c>
      <c r="D6" s="45" t="s">
        <v>130</v>
      </c>
      <c r="E6" s="28"/>
      <c r="F6" s="29"/>
      <c r="G6" s="30"/>
      <c r="H6" s="29"/>
      <c r="I6" s="29"/>
      <c r="J6" s="31"/>
      <c r="K6" s="32"/>
      <c r="L6" s="33"/>
      <c r="M6" s="34"/>
      <c r="N6" s="35"/>
      <c r="O6" s="33"/>
      <c r="P6" s="36"/>
      <c r="Q6" s="37">
        <v>15</v>
      </c>
      <c r="R6" s="38" t="s">
        <v>124</v>
      </c>
      <c r="S6" s="39">
        <v>1</v>
      </c>
      <c r="T6" s="40">
        <v>15</v>
      </c>
      <c r="U6" s="38" t="s">
        <v>124</v>
      </c>
      <c r="V6" s="41">
        <v>1</v>
      </c>
      <c r="W6" s="399">
        <f t="shared" si="0"/>
        <v>30</v>
      </c>
      <c r="X6" s="69">
        <f t="shared" si="1"/>
        <v>2</v>
      </c>
    </row>
    <row r="7" spans="1:24">
      <c r="A7" s="922"/>
      <c r="B7" s="102" t="s">
        <v>18</v>
      </c>
      <c r="C7" s="103" t="s">
        <v>19</v>
      </c>
      <c r="D7" s="123" t="s">
        <v>130</v>
      </c>
      <c r="E7" s="47"/>
      <c r="F7" s="48"/>
      <c r="G7" s="49"/>
      <c r="H7" s="48"/>
      <c r="I7" s="48"/>
      <c r="J7" s="50"/>
      <c r="K7" s="51">
        <v>15</v>
      </c>
      <c r="L7" s="52" t="s">
        <v>123</v>
      </c>
      <c r="M7" s="53">
        <v>4</v>
      </c>
      <c r="N7" s="54">
        <v>15</v>
      </c>
      <c r="O7" s="52" t="s">
        <v>123</v>
      </c>
      <c r="P7" s="55">
        <v>4</v>
      </c>
      <c r="Q7" s="56">
        <v>15</v>
      </c>
      <c r="R7" s="57" t="s">
        <v>123</v>
      </c>
      <c r="S7" s="58">
        <v>4</v>
      </c>
      <c r="T7" s="59">
        <v>15</v>
      </c>
      <c r="U7" s="57" t="s">
        <v>123</v>
      </c>
      <c r="V7" s="60">
        <v>4</v>
      </c>
      <c r="W7" s="399">
        <f t="shared" si="0"/>
        <v>60</v>
      </c>
      <c r="X7" s="62">
        <f t="shared" si="1"/>
        <v>16</v>
      </c>
    </row>
    <row r="8" spans="1:24">
      <c r="A8" s="922"/>
      <c r="B8" s="102" t="s">
        <v>22</v>
      </c>
      <c r="C8" s="496" t="s">
        <v>16</v>
      </c>
      <c r="D8" s="123" t="s">
        <v>130</v>
      </c>
      <c r="E8" s="47">
        <v>60</v>
      </c>
      <c r="F8" s="70" t="s">
        <v>124</v>
      </c>
      <c r="G8" s="49">
        <v>4</v>
      </c>
      <c r="H8" s="48">
        <v>60</v>
      </c>
      <c r="I8" s="425" t="s">
        <v>124</v>
      </c>
      <c r="J8" s="50">
        <v>4</v>
      </c>
      <c r="K8" s="51">
        <v>60</v>
      </c>
      <c r="L8" s="54" t="s">
        <v>124</v>
      </c>
      <c r="M8" s="53">
        <v>4</v>
      </c>
      <c r="N8" s="54">
        <v>60</v>
      </c>
      <c r="O8" s="414" t="s">
        <v>124</v>
      </c>
      <c r="P8" s="55">
        <v>4</v>
      </c>
      <c r="Q8" s="56"/>
      <c r="R8" s="59"/>
      <c r="S8" s="58"/>
      <c r="T8" s="59"/>
      <c r="U8" s="59"/>
      <c r="V8" s="60"/>
      <c r="W8" s="399">
        <f t="shared" si="0"/>
        <v>240</v>
      </c>
      <c r="X8" s="69">
        <f t="shared" si="1"/>
        <v>16</v>
      </c>
    </row>
    <row r="9" spans="1:24">
      <c r="A9" s="922"/>
      <c r="B9" s="102" t="s">
        <v>47</v>
      </c>
      <c r="C9" s="451" t="s">
        <v>16</v>
      </c>
      <c r="D9" s="123" t="s">
        <v>130</v>
      </c>
      <c r="E9" s="97"/>
      <c r="F9" s="98"/>
      <c r="G9" s="98"/>
      <c r="H9" s="98"/>
      <c r="I9" s="98"/>
      <c r="J9" s="99"/>
      <c r="K9" s="51">
        <v>15</v>
      </c>
      <c r="L9" s="54" t="s">
        <v>102</v>
      </c>
      <c r="M9" s="53">
        <v>2</v>
      </c>
      <c r="N9" s="54"/>
      <c r="O9" s="54"/>
      <c r="P9" s="55"/>
      <c r="Q9" s="56"/>
      <c r="R9" s="68"/>
      <c r="S9" s="58"/>
      <c r="T9" s="59"/>
      <c r="U9" s="68"/>
      <c r="V9" s="60"/>
      <c r="W9" s="399">
        <f t="shared" si="0"/>
        <v>15</v>
      </c>
      <c r="X9" s="69">
        <f t="shared" si="1"/>
        <v>2</v>
      </c>
    </row>
    <row r="10" spans="1:24">
      <c r="A10" s="922"/>
      <c r="B10" s="102" t="s">
        <v>179</v>
      </c>
      <c r="C10" s="451" t="s">
        <v>16</v>
      </c>
      <c r="D10" s="123" t="s">
        <v>130</v>
      </c>
      <c r="E10" s="97"/>
      <c r="F10" s="98"/>
      <c r="G10" s="98"/>
      <c r="H10" s="98"/>
      <c r="I10" s="98"/>
      <c r="J10" s="99"/>
      <c r="K10" s="51"/>
      <c r="L10" s="54"/>
      <c r="M10" s="53"/>
      <c r="N10" s="54">
        <v>15</v>
      </c>
      <c r="O10" s="54" t="s">
        <v>102</v>
      </c>
      <c r="P10" s="55">
        <v>2</v>
      </c>
      <c r="Q10" s="56"/>
      <c r="R10" s="68"/>
      <c r="S10" s="58"/>
      <c r="T10" s="59"/>
      <c r="U10" s="68"/>
      <c r="V10" s="60"/>
      <c r="W10" s="399">
        <f t="shared" si="0"/>
        <v>15</v>
      </c>
      <c r="X10" s="69">
        <f t="shared" si="1"/>
        <v>2</v>
      </c>
    </row>
    <row r="11" spans="1:24">
      <c r="A11" s="922"/>
      <c r="B11" s="102" t="s">
        <v>178</v>
      </c>
      <c r="C11" s="451" t="s">
        <v>16</v>
      </c>
      <c r="D11" s="117" t="s">
        <v>128</v>
      </c>
      <c r="E11" s="47"/>
      <c r="F11" s="70"/>
      <c r="G11" s="49"/>
      <c r="H11" s="48"/>
      <c r="I11" s="70"/>
      <c r="J11" s="50"/>
      <c r="K11" s="56">
        <v>15</v>
      </c>
      <c r="L11" s="68" t="s">
        <v>124</v>
      </c>
      <c r="M11" s="58">
        <v>1</v>
      </c>
      <c r="N11" s="59">
        <v>15</v>
      </c>
      <c r="O11" s="68" t="s">
        <v>102</v>
      </c>
      <c r="P11" s="60">
        <v>2</v>
      </c>
      <c r="Q11" s="56">
        <v>15</v>
      </c>
      <c r="R11" s="68" t="s">
        <v>124</v>
      </c>
      <c r="S11" s="58">
        <v>1</v>
      </c>
      <c r="T11" s="59">
        <v>15</v>
      </c>
      <c r="U11" s="68" t="s">
        <v>102</v>
      </c>
      <c r="V11" s="60">
        <v>2</v>
      </c>
      <c r="W11" s="399">
        <f t="shared" si="0"/>
        <v>60</v>
      </c>
      <c r="X11" s="69">
        <f t="shared" si="1"/>
        <v>6</v>
      </c>
    </row>
    <row r="12" spans="1:24">
      <c r="A12" s="922"/>
      <c r="B12" s="102" t="s">
        <v>23</v>
      </c>
      <c r="C12" s="103" t="s">
        <v>19</v>
      </c>
      <c r="D12" s="71" t="s">
        <v>21</v>
      </c>
      <c r="E12" s="47"/>
      <c r="F12" s="70"/>
      <c r="G12" s="49"/>
      <c r="H12" s="48"/>
      <c r="I12" s="70"/>
      <c r="J12" s="50"/>
      <c r="K12" s="51">
        <v>15</v>
      </c>
      <c r="L12" s="54" t="s">
        <v>124</v>
      </c>
      <c r="M12" s="53">
        <v>1</v>
      </c>
      <c r="N12" s="54">
        <v>15</v>
      </c>
      <c r="O12" s="54" t="s">
        <v>124</v>
      </c>
      <c r="P12" s="55">
        <v>1</v>
      </c>
      <c r="Q12" s="56">
        <v>15</v>
      </c>
      <c r="R12" s="68" t="s">
        <v>124</v>
      </c>
      <c r="S12" s="58">
        <v>1</v>
      </c>
      <c r="T12" s="59">
        <v>15</v>
      </c>
      <c r="U12" s="68" t="s">
        <v>124</v>
      </c>
      <c r="V12" s="60">
        <v>1</v>
      </c>
      <c r="W12" s="399">
        <f t="shared" si="0"/>
        <v>60</v>
      </c>
      <c r="X12" s="62">
        <f t="shared" si="1"/>
        <v>4</v>
      </c>
    </row>
    <row r="13" spans="1:24">
      <c r="A13" s="922"/>
      <c r="B13" s="307" t="s">
        <v>24</v>
      </c>
      <c r="C13" s="496" t="s">
        <v>16</v>
      </c>
      <c r="D13" s="123" t="s">
        <v>130</v>
      </c>
      <c r="E13" s="47"/>
      <c r="F13" s="48"/>
      <c r="G13" s="49"/>
      <c r="H13" s="48"/>
      <c r="I13" s="48"/>
      <c r="J13" s="50"/>
      <c r="K13" s="51"/>
      <c r="L13" s="54"/>
      <c r="M13" s="53"/>
      <c r="N13" s="54"/>
      <c r="O13" s="54"/>
      <c r="P13" s="55"/>
      <c r="Q13" s="72">
        <v>30</v>
      </c>
      <c r="R13" s="68" t="s">
        <v>125</v>
      </c>
      <c r="S13" s="73">
        <v>2</v>
      </c>
      <c r="T13" s="68">
        <v>30</v>
      </c>
      <c r="U13" s="68" t="s">
        <v>102</v>
      </c>
      <c r="V13" s="74">
        <v>2</v>
      </c>
      <c r="W13" s="399">
        <f t="shared" si="0"/>
        <v>60</v>
      </c>
      <c r="X13" s="69">
        <f t="shared" si="1"/>
        <v>4</v>
      </c>
    </row>
    <row r="14" spans="1:24">
      <c r="A14" s="922"/>
      <c r="B14" s="102" t="s">
        <v>176</v>
      </c>
      <c r="C14" s="496" t="s">
        <v>16</v>
      </c>
      <c r="D14" s="406" t="s">
        <v>130</v>
      </c>
      <c r="E14" s="232"/>
      <c r="F14" s="244"/>
      <c r="G14" s="245"/>
      <c r="H14" s="244">
        <v>30</v>
      </c>
      <c r="I14" s="244" t="s">
        <v>102</v>
      </c>
      <c r="J14" s="238">
        <v>2</v>
      </c>
      <c r="K14" s="234"/>
      <c r="L14" s="248"/>
      <c r="M14" s="249"/>
      <c r="N14" s="248"/>
      <c r="O14" s="248"/>
      <c r="P14" s="240"/>
      <c r="Q14" s="56"/>
      <c r="R14" s="59"/>
      <c r="S14" s="58"/>
      <c r="T14" s="59"/>
      <c r="U14" s="59"/>
      <c r="V14" s="60"/>
      <c r="W14" s="399">
        <f t="shared" si="0"/>
        <v>30</v>
      </c>
      <c r="X14" s="69">
        <f t="shared" si="1"/>
        <v>2</v>
      </c>
    </row>
    <row r="15" spans="1:24" s="403" customFormat="1">
      <c r="A15" s="922"/>
      <c r="B15" s="102" t="s">
        <v>25</v>
      </c>
      <c r="C15" s="496" t="s">
        <v>16</v>
      </c>
      <c r="D15" s="406" t="s">
        <v>21</v>
      </c>
      <c r="E15" s="232"/>
      <c r="F15" s="244"/>
      <c r="G15" s="245"/>
      <c r="H15" s="244"/>
      <c r="I15" s="244"/>
      <c r="J15" s="238"/>
      <c r="K15" s="234">
        <v>30</v>
      </c>
      <c r="L15" s="248" t="s">
        <v>124</v>
      </c>
      <c r="M15" s="249">
        <v>1</v>
      </c>
      <c r="N15" s="248">
        <v>30</v>
      </c>
      <c r="O15" s="248" t="s">
        <v>102</v>
      </c>
      <c r="P15" s="240">
        <v>2</v>
      </c>
      <c r="Q15" s="416"/>
      <c r="R15" s="418"/>
      <c r="S15" s="417"/>
      <c r="T15" s="418"/>
      <c r="U15" s="418"/>
      <c r="V15" s="419"/>
      <c r="W15" s="420">
        <f t="shared" si="0"/>
        <v>60</v>
      </c>
      <c r="X15" s="424">
        <f t="shared" si="1"/>
        <v>3</v>
      </c>
    </row>
    <row r="16" spans="1:24">
      <c r="A16" s="922"/>
      <c r="B16" s="307" t="s">
        <v>26</v>
      </c>
      <c r="C16" s="496" t="s">
        <v>16</v>
      </c>
      <c r="D16" s="123" t="s">
        <v>130</v>
      </c>
      <c r="E16" s="47"/>
      <c r="F16" s="48"/>
      <c r="G16" s="49"/>
      <c r="H16" s="48"/>
      <c r="I16" s="48"/>
      <c r="J16" s="50"/>
      <c r="K16" s="51"/>
      <c r="L16" s="54"/>
      <c r="M16" s="53"/>
      <c r="N16" s="54"/>
      <c r="O16" s="54"/>
      <c r="P16" s="55"/>
      <c r="Q16" s="56">
        <v>30</v>
      </c>
      <c r="R16" s="68" t="s">
        <v>124</v>
      </c>
      <c r="S16" s="58">
        <v>1</v>
      </c>
      <c r="T16" s="59">
        <v>30</v>
      </c>
      <c r="U16" s="68" t="s">
        <v>102</v>
      </c>
      <c r="V16" s="60">
        <v>2</v>
      </c>
      <c r="W16" s="399">
        <f t="shared" si="0"/>
        <v>60</v>
      </c>
      <c r="X16" s="69">
        <f t="shared" si="1"/>
        <v>3</v>
      </c>
    </row>
    <row r="17" spans="1:24">
      <c r="A17" s="922"/>
      <c r="B17" s="307" t="s">
        <v>27</v>
      </c>
      <c r="C17" s="496" t="s">
        <v>16</v>
      </c>
      <c r="D17" s="123" t="s">
        <v>130</v>
      </c>
      <c r="E17" s="47">
        <v>30</v>
      </c>
      <c r="F17" s="70" t="s">
        <v>124</v>
      </c>
      <c r="G17" s="49">
        <v>1</v>
      </c>
      <c r="H17" s="48">
        <v>30</v>
      </c>
      <c r="I17" s="70" t="s">
        <v>102</v>
      </c>
      <c r="J17" s="50">
        <v>2</v>
      </c>
      <c r="K17" s="51"/>
      <c r="L17" s="54"/>
      <c r="M17" s="53"/>
      <c r="N17" s="54"/>
      <c r="O17" s="54"/>
      <c r="P17" s="55"/>
      <c r="Q17" s="56"/>
      <c r="R17" s="59"/>
      <c r="S17" s="58"/>
      <c r="T17" s="59"/>
      <c r="U17" s="59"/>
      <c r="V17" s="60"/>
      <c r="W17" s="399">
        <f t="shared" si="0"/>
        <v>60</v>
      </c>
      <c r="X17" s="69">
        <f t="shared" si="1"/>
        <v>3</v>
      </c>
    </row>
    <row r="18" spans="1:24">
      <c r="A18" s="922"/>
      <c r="B18" s="307" t="s">
        <v>48</v>
      </c>
      <c r="C18" s="496" t="s">
        <v>16</v>
      </c>
      <c r="D18" s="117" t="s">
        <v>128</v>
      </c>
      <c r="E18" s="51">
        <v>30</v>
      </c>
      <c r="F18" s="54" t="s">
        <v>124</v>
      </c>
      <c r="G18" s="53">
        <v>1</v>
      </c>
      <c r="H18" s="54">
        <v>30</v>
      </c>
      <c r="I18" s="54" t="s">
        <v>102</v>
      </c>
      <c r="J18" s="55">
        <v>2</v>
      </c>
      <c r="K18" s="51"/>
      <c r="L18" s="54"/>
      <c r="M18" s="53"/>
      <c r="N18" s="54"/>
      <c r="O18" s="54"/>
      <c r="P18" s="55"/>
      <c r="Q18" s="56"/>
      <c r="R18" s="59"/>
      <c r="S18" s="58"/>
      <c r="T18" s="59"/>
      <c r="U18" s="59"/>
      <c r="V18" s="60"/>
      <c r="W18" s="399">
        <f t="shared" si="0"/>
        <v>60</v>
      </c>
      <c r="X18" s="69">
        <f t="shared" si="1"/>
        <v>3</v>
      </c>
    </row>
    <row r="19" spans="1:24">
      <c r="A19" s="922"/>
      <c r="B19" s="307" t="s">
        <v>49</v>
      </c>
      <c r="C19" s="496" t="s">
        <v>16</v>
      </c>
      <c r="D19" s="117" t="s">
        <v>128</v>
      </c>
      <c r="E19" s="47"/>
      <c r="F19" s="70"/>
      <c r="G19" s="49"/>
      <c r="H19" s="48"/>
      <c r="I19" s="70"/>
      <c r="J19" s="50"/>
      <c r="K19" s="51">
        <v>30</v>
      </c>
      <c r="L19" s="54" t="s">
        <v>124</v>
      </c>
      <c r="M19" s="53">
        <v>1</v>
      </c>
      <c r="N19" s="54">
        <v>30</v>
      </c>
      <c r="O19" s="54" t="s">
        <v>102</v>
      </c>
      <c r="P19" s="55">
        <v>2</v>
      </c>
      <c r="Q19" s="56"/>
      <c r="R19" s="59"/>
      <c r="S19" s="58"/>
      <c r="T19" s="59"/>
      <c r="U19" s="59"/>
      <c r="V19" s="60"/>
      <c r="W19" s="399">
        <f t="shared" si="0"/>
        <v>60</v>
      </c>
      <c r="X19" s="69">
        <f t="shared" si="1"/>
        <v>3</v>
      </c>
    </row>
    <row r="20" spans="1:24">
      <c r="A20" s="922"/>
      <c r="B20" s="102" t="s">
        <v>28</v>
      </c>
      <c r="C20" s="496" t="s">
        <v>16</v>
      </c>
      <c r="D20" s="132" t="s">
        <v>128</v>
      </c>
      <c r="E20" s="133">
        <v>30</v>
      </c>
      <c r="F20" s="210" t="s">
        <v>124</v>
      </c>
      <c r="G20" s="143">
        <v>1</v>
      </c>
      <c r="H20" s="134">
        <v>30</v>
      </c>
      <c r="I20" s="210" t="s">
        <v>102</v>
      </c>
      <c r="J20" s="144">
        <v>2</v>
      </c>
      <c r="K20" s="51"/>
      <c r="L20" s="54"/>
      <c r="M20" s="53"/>
      <c r="N20" s="54"/>
      <c r="O20" s="54"/>
      <c r="P20" s="55"/>
      <c r="Q20" s="56"/>
      <c r="R20" s="59"/>
      <c r="S20" s="58"/>
      <c r="T20" s="59"/>
      <c r="U20" s="59"/>
      <c r="V20" s="60"/>
      <c r="W20" s="399">
        <f t="shared" si="0"/>
        <v>60</v>
      </c>
      <c r="X20" s="69">
        <f t="shared" si="1"/>
        <v>3</v>
      </c>
    </row>
    <row r="21" spans="1:24">
      <c r="A21" s="922"/>
      <c r="B21" s="102" t="s">
        <v>51</v>
      </c>
      <c r="C21" s="470" t="s">
        <v>16</v>
      </c>
      <c r="D21" s="260" t="s">
        <v>128</v>
      </c>
      <c r="E21" s="47">
        <v>15</v>
      </c>
      <c r="F21" s="70" t="s">
        <v>124</v>
      </c>
      <c r="G21" s="49">
        <v>0.5</v>
      </c>
      <c r="H21" s="48">
        <v>15</v>
      </c>
      <c r="I21" s="70" t="s">
        <v>102</v>
      </c>
      <c r="J21" s="50">
        <v>1</v>
      </c>
      <c r="K21" s="47">
        <v>15</v>
      </c>
      <c r="L21" s="70" t="s">
        <v>124</v>
      </c>
      <c r="M21" s="49">
        <v>0.5</v>
      </c>
      <c r="N21" s="48">
        <v>15</v>
      </c>
      <c r="O21" s="70" t="s">
        <v>102</v>
      </c>
      <c r="P21" s="50">
        <v>1</v>
      </c>
      <c r="Q21" s="56"/>
      <c r="R21" s="59"/>
      <c r="S21" s="58"/>
      <c r="T21" s="59"/>
      <c r="U21" s="59"/>
      <c r="V21" s="60"/>
      <c r="W21" s="399">
        <f t="shared" si="0"/>
        <v>60</v>
      </c>
      <c r="X21" s="69">
        <f t="shared" si="1"/>
        <v>3</v>
      </c>
    </row>
    <row r="22" spans="1:24">
      <c r="A22" s="923"/>
      <c r="B22" s="307" t="s">
        <v>182</v>
      </c>
      <c r="C22" s="470" t="s">
        <v>16</v>
      </c>
      <c r="D22" s="123" t="s">
        <v>130</v>
      </c>
      <c r="E22" s="56">
        <v>30</v>
      </c>
      <c r="F22" s="59" t="s">
        <v>124</v>
      </c>
      <c r="G22" s="58">
        <v>1</v>
      </c>
      <c r="H22" s="59">
        <v>30</v>
      </c>
      <c r="I22" s="59" t="s">
        <v>102</v>
      </c>
      <c r="J22" s="60">
        <v>2</v>
      </c>
      <c r="K22" s="47"/>
      <c r="L22" s="70"/>
      <c r="M22" s="49"/>
      <c r="N22" s="48"/>
      <c r="O22" s="70"/>
      <c r="P22" s="50"/>
      <c r="Q22" s="56"/>
      <c r="R22" s="59"/>
      <c r="S22" s="58"/>
      <c r="T22" s="59"/>
      <c r="U22" s="59"/>
      <c r="V22" s="60"/>
      <c r="W22" s="399">
        <f t="shared" si="0"/>
        <v>60</v>
      </c>
      <c r="X22" s="69">
        <f t="shared" si="1"/>
        <v>3</v>
      </c>
    </row>
    <row r="23" spans="1:24">
      <c r="A23" s="921" t="s">
        <v>168</v>
      </c>
      <c r="B23" s="307" t="s">
        <v>29</v>
      </c>
      <c r="C23" s="496" t="s">
        <v>16</v>
      </c>
      <c r="D23" s="258" t="s">
        <v>130</v>
      </c>
      <c r="E23" s="28">
        <v>30</v>
      </c>
      <c r="F23" s="212" t="s">
        <v>124</v>
      </c>
      <c r="G23" s="30">
        <v>1</v>
      </c>
      <c r="H23" s="29">
        <v>30</v>
      </c>
      <c r="I23" s="212" t="s">
        <v>102</v>
      </c>
      <c r="J23" s="31">
        <v>2</v>
      </c>
      <c r="K23" s="51"/>
      <c r="L23" s="54"/>
      <c r="M23" s="53"/>
      <c r="N23" s="54"/>
      <c r="O23" s="54"/>
      <c r="P23" s="55"/>
      <c r="Q23" s="56"/>
      <c r="R23" s="59"/>
      <c r="S23" s="58"/>
      <c r="T23" s="59"/>
      <c r="U23" s="59"/>
      <c r="V23" s="60"/>
      <c r="W23" s="399">
        <f t="shared" si="0"/>
        <v>60</v>
      </c>
      <c r="X23" s="69">
        <f t="shared" si="1"/>
        <v>3</v>
      </c>
    </row>
    <row r="24" spans="1:24">
      <c r="A24" s="922"/>
      <c r="B24" s="307" t="s">
        <v>30</v>
      </c>
      <c r="C24" s="496" t="s">
        <v>16</v>
      </c>
      <c r="D24" s="123" t="s">
        <v>130</v>
      </c>
      <c r="E24" s="47"/>
      <c r="F24" s="134"/>
      <c r="G24" s="49"/>
      <c r="H24" s="48"/>
      <c r="I24" s="48"/>
      <c r="J24" s="50"/>
      <c r="K24" s="51"/>
      <c r="L24" s="54"/>
      <c r="M24" s="53"/>
      <c r="N24" s="54"/>
      <c r="O24" s="54"/>
      <c r="P24" s="55"/>
      <c r="Q24" s="56">
        <v>15</v>
      </c>
      <c r="R24" s="59" t="s">
        <v>124</v>
      </c>
      <c r="S24" s="58">
        <v>1</v>
      </c>
      <c r="T24" s="59"/>
      <c r="U24" s="59"/>
      <c r="V24" s="60"/>
      <c r="W24" s="399">
        <f t="shared" si="0"/>
        <v>15</v>
      </c>
      <c r="X24" s="69">
        <f t="shared" si="1"/>
        <v>1</v>
      </c>
    </row>
    <row r="25" spans="1:24">
      <c r="A25" s="922"/>
      <c r="B25" s="307" t="s">
        <v>31</v>
      </c>
      <c r="C25" s="496" t="s">
        <v>16</v>
      </c>
      <c r="D25" s="123" t="s">
        <v>130</v>
      </c>
      <c r="E25" s="391"/>
      <c r="F25" s="390"/>
      <c r="G25" s="392"/>
      <c r="H25" s="214">
        <v>15</v>
      </c>
      <c r="I25" s="70" t="s">
        <v>102</v>
      </c>
      <c r="J25" s="50">
        <v>1</v>
      </c>
      <c r="K25" s="51"/>
      <c r="L25" s="54"/>
      <c r="M25" s="53"/>
      <c r="N25" s="54"/>
      <c r="O25" s="54"/>
      <c r="P25" s="55"/>
      <c r="Q25" s="56"/>
      <c r="R25" s="59"/>
      <c r="S25" s="58"/>
      <c r="T25" s="59"/>
      <c r="U25" s="59"/>
      <c r="V25" s="60"/>
      <c r="W25" s="399">
        <f t="shared" si="0"/>
        <v>15</v>
      </c>
      <c r="X25" s="69">
        <f t="shared" si="1"/>
        <v>1</v>
      </c>
    </row>
    <row r="26" spans="1:24">
      <c r="A26" s="922"/>
      <c r="B26" s="307" t="s">
        <v>32</v>
      </c>
      <c r="C26" s="496" t="s">
        <v>16</v>
      </c>
      <c r="D26" s="123" t="s">
        <v>130</v>
      </c>
      <c r="E26" s="47">
        <v>2</v>
      </c>
      <c r="F26" s="212" t="s">
        <v>124</v>
      </c>
      <c r="G26" s="49">
        <v>0</v>
      </c>
      <c r="H26" s="48"/>
      <c r="I26" s="48"/>
      <c r="J26" s="50"/>
      <c r="K26" s="51"/>
      <c r="L26" s="54"/>
      <c r="M26" s="53"/>
      <c r="N26" s="54"/>
      <c r="O26" s="54"/>
      <c r="P26" s="55"/>
      <c r="Q26" s="56"/>
      <c r="R26" s="59"/>
      <c r="S26" s="58"/>
      <c r="T26" s="59"/>
      <c r="U26" s="59"/>
      <c r="V26" s="60"/>
      <c r="W26" s="399">
        <f t="shared" si="0"/>
        <v>2</v>
      </c>
      <c r="X26" s="69">
        <f t="shared" si="1"/>
        <v>0</v>
      </c>
    </row>
    <row r="27" spans="1:24">
      <c r="A27" s="922"/>
      <c r="B27" s="307" t="s">
        <v>33</v>
      </c>
      <c r="C27" s="496" t="s">
        <v>16</v>
      </c>
      <c r="D27" s="123" t="s">
        <v>130</v>
      </c>
      <c r="E27" s="47">
        <v>3</v>
      </c>
      <c r="F27" s="70" t="s">
        <v>124</v>
      </c>
      <c r="G27" s="49">
        <v>0</v>
      </c>
      <c r="H27" s="48"/>
      <c r="I27" s="48"/>
      <c r="J27" s="50"/>
      <c r="K27" s="51"/>
      <c r="L27" s="54"/>
      <c r="M27" s="53"/>
      <c r="N27" s="54"/>
      <c r="O27" s="54"/>
      <c r="P27" s="55"/>
      <c r="Q27" s="56"/>
      <c r="R27" s="59"/>
      <c r="S27" s="58"/>
      <c r="T27" s="59"/>
      <c r="U27" s="59"/>
      <c r="V27" s="60"/>
      <c r="W27" s="399">
        <f t="shared" si="0"/>
        <v>3</v>
      </c>
      <c r="X27" s="69">
        <f t="shared" si="1"/>
        <v>0</v>
      </c>
    </row>
    <row r="28" spans="1:24">
      <c r="A28" s="922"/>
      <c r="B28" s="306" t="s">
        <v>34</v>
      </c>
      <c r="C28" s="103" t="s">
        <v>19</v>
      </c>
      <c r="D28" s="117" t="s">
        <v>128</v>
      </c>
      <c r="E28" s="47">
        <v>30</v>
      </c>
      <c r="F28" s="210" t="s">
        <v>125</v>
      </c>
      <c r="G28" s="49">
        <v>2</v>
      </c>
      <c r="H28" s="48">
        <v>30</v>
      </c>
      <c r="I28" s="70" t="s">
        <v>125</v>
      </c>
      <c r="J28" s="50">
        <v>2</v>
      </c>
      <c r="K28" s="51">
        <v>30</v>
      </c>
      <c r="L28" s="54" t="s">
        <v>125</v>
      </c>
      <c r="M28" s="53">
        <v>2</v>
      </c>
      <c r="N28" s="54">
        <v>30</v>
      </c>
      <c r="O28" s="54" t="s">
        <v>102</v>
      </c>
      <c r="P28" s="55">
        <v>3</v>
      </c>
      <c r="Q28" s="56"/>
      <c r="R28" s="59"/>
      <c r="S28" s="58"/>
      <c r="T28" s="59"/>
      <c r="U28" s="59"/>
      <c r="V28" s="60"/>
      <c r="W28" s="399">
        <f t="shared" si="0"/>
        <v>120</v>
      </c>
      <c r="X28" s="153">
        <f t="shared" si="1"/>
        <v>9</v>
      </c>
    </row>
    <row r="29" spans="1:24">
      <c r="A29" s="922"/>
      <c r="B29" s="306" t="s">
        <v>35</v>
      </c>
      <c r="C29" s="103" t="s">
        <v>19</v>
      </c>
      <c r="D29" s="117" t="s">
        <v>128</v>
      </c>
      <c r="E29" s="393"/>
      <c r="F29" s="390"/>
      <c r="G29" s="392"/>
      <c r="H29" s="215">
        <v>30</v>
      </c>
      <c r="I29" s="70" t="s">
        <v>124</v>
      </c>
      <c r="J29" s="78">
        <v>1</v>
      </c>
      <c r="K29" s="154"/>
      <c r="L29" s="155"/>
      <c r="M29" s="155"/>
      <c r="N29" s="155"/>
      <c r="O29" s="155"/>
      <c r="P29" s="156"/>
      <c r="Q29" s="56"/>
      <c r="R29" s="59"/>
      <c r="S29" s="58"/>
      <c r="T29" s="59"/>
      <c r="U29" s="59"/>
      <c r="V29" s="60"/>
      <c r="W29" s="399">
        <f t="shared" si="0"/>
        <v>30</v>
      </c>
      <c r="X29" s="153">
        <f t="shared" si="1"/>
        <v>1</v>
      </c>
    </row>
    <row r="30" spans="1:24" ht="15.75" thickBot="1">
      <c r="A30" s="923"/>
      <c r="B30" s="102" t="s">
        <v>52</v>
      </c>
      <c r="C30" s="451" t="s">
        <v>16</v>
      </c>
      <c r="D30" s="123" t="s">
        <v>130</v>
      </c>
      <c r="E30" s="82"/>
      <c r="F30" s="106"/>
      <c r="G30" s="84"/>
      <c r="H30" s="83"/>
      <c r="I30" s="83"/>
      <c r="J30" s="85"/>
      <c r="K30" s="86"/>
      <c r="L30" s="87"/>
      <c r="M30" s="88"/>
      <c r="N30" s="87"/>
      <c r="O30" s="87"/>
      <c r="P30" s="89"/>
      <c r="Q30" s="90">
        <v>15</v>
      </c>
      <c r="R30" s="91" t="s">
        <v>102</v>
      </c>
      <c r="S30" s="92">
        <v>1</v>
      </c>
      <c r="T30" s="93"/>
      <c r="U30" s="93"/>
      <c r="V30" s="94"/>
      <c r="W30" s="399">
        <f t="shared" si="0"/>
        <v>15</v>
      </c>
      <c r="X30" s="69">
        <f t="shared" si="1"/>
        <v>1</v>
      </c>
    </row>
    <row r="31" spans="1:24" ht="30" customHeight="1" thickBot="1">
      <c r="A31" s="500"/>
      <c r="B31" s="926" t="s">
        <v>135</v>
      </c>
      <c r="C31" s="927"/>
      <c r="D31" s="927"/>
      <c r="E31" s="928"/>
      <c r="F31" s="928"/>
      <c r="G31" s="928"/>
      <c r="H31" s="928"/>
      <c r="I31" s="928"/>
      <c r="J31" s="928"/>
      <c r="K31" s="927"/>
      <c r="L31" s="927"/>
      <c r="M31" s="927"/>
      <c r="N31" s="927"/>
      <c r="O31" s="927"/>
      <c r="P31" s="927"/>
      <c r="Q31" s="927"/>
      <c r="R31" s="927"/>
      <c r="S31" s="927"/>
      <c r="T31" s="927"/>
      <c r="U31" s="927"/>
      <c r="V31" s="927"/>
      <c r="W31" s="927"/>
      <c r="X31" s="929"/>
    </row>
    <row r="32" spans="1:24">
      <c r="A32" s="897"/>
      <c r="B32" s="930" t="s">
        <v>107</v>
      </c>
      <c r="C32" s="898" t="s">
        <v>1</v>
      </c>
      <c r="D32" s="844" t="s">
        <v>2</v>
      </c>
      <c r="E32" s="870" t="s">
        <v>116</v>
      </c>
      <c r="F32" s="871"/>
      <c r="G32" s="871"/>
      <c r="H32" s="871"/>
      <c r="I32" s="871"/>
      <c r="J32" s="872"/>
      <c r="K32" s="832" t="s">
        <v>122</v>
      </c>
      <c r="L32" s="832"/>
      <c r="M32" s="832"/>
      <c r="N32" s="832"/>
      <c r="O32" s="832"/>
      <c r="P32" s="832"/>
      <c r="Q32" s="832"/>
      <c r="R32" s="832"/>
      <c r="S32" s="832"/>
      <c r="T32" s="832"/>
      <c r="U32" s="832"/>
      <c r="V32" s="833"/>
      <c r="W32" s="804" t="s">
        <v>6</v>
      </c>
      <c r="X32" s="804" t="s">
        <v>7</v>
      </c>
    </row>
    <row r="33" spans="1:24">
      <c r="A33" s="897"/>
      <c r="B33" s="930"/>
      <c r="C33" s="899"/>
      <c r="D33" s="845"/>
      <c r="E33" s="836" t="s">
        <v>8</v>
      </c>
      <c r="F33" s="837"/>
      <c r="G33" s="838"/>
      <c r="H33" s="839" t="s">
        <v>9</v>
      </c>
      <c r="I33" s="837"/>
      <c r="J33" s="840"/>
      <c r="K33" s="834"/>
      <c r="L33" s="834"/>
      <c r="M33" s="834"/>
      <c r="N33" s="834"/>
      <c r="O33" s="834"/>
      <c r="P33" s="834"/>
      <c r="Q33" s="834"/>
      <c r="R33" s="834"/>
      <c r="S33" s="834"/>
      <c r="T33" s="834"/>
      <c r="U33" s="834"/>
      <c r="V33" s="835"/>
      <c r="W33" s="805"/>
      <c r="X33" s="805"/>
    </row>
    <row r="34" spans="1:24" ht="15.75" thickBot="1">
      <c r="A34" s="897"/>
      <c r="B34" s="932"/>
      <c r="C34" s="899"/>
      <c r="D34" s="846"/>
      <c r="E34" s="10" t="s">
        <v>14</v>
      </c>
      <c r="F34" s="11" t="s">
        <v>15</v>
      </c>
      <c r="G34" s="12" t="s">
        <v>7</v>
      </c>
      <c r="H34" s="11" t="s">
        <v>14</v>
      </c>
      <c r="I34" s="11" t="s">
        <v>15</v>
      </c>
      <c r="J34" s="13" t="s">
        <v>7</v>
      </c>
      <c r="K34" s="824" t="s">
        <v>188</v>
      </c>
      <c r="L34" s="904"/>
      <c r="M34" s="904"/>
      <c r="N34" s="904"/>
      <c r="O34" s="904"/>
      <c r="P34" s="904"/>
      <c r="Q34" s="904"/>
      <c r="R34" s="904"/>
      <c r="S34" s="904"/>
      <c r="T34" s="904"/>
      <c r="U34" s="904"/>
      <c r="V34" s="905"/>
      <c r="W34" s="811"/>
      <c r="X34" s="811"/>
    </row>
    <row r="35" spans="1:24">
      <c r="A35" s="900"/>
      <c r="B35" s="102" t="s">
        <v>108</v>
      </c>
      <c r="C35" s="299" t="s">
        <v>36</v>
      </c>
      <c r="D35" s="470" t="s">
        <v>17</v>
      </c>
      <c r="E35" s="225">
        <v>30</v>
      </c>
      <c r="F35" s="226" t="s">
        <v>124</v>
      </c>
      <c r="G35" s="227">
        <v>1</v>
      </c>
      <c r="H35" s="226">
        <v>30</v>
      </c>
      <c r="I35" s="226" t="s">
        <v>102</v>
      </c>
      <c r="J35" s="228">
        <v>2</v>
      </c>
      <c r="K35" s="906"/>
      <c r="L35" s="906"/>
      <c r="M35" s="906"/>
      <c r="N35" s="906"/>
      <c r="O35" s="906"/>
      <c r="P35" s="906"/>
      <c r="Q35" s="906"/>
      <c r="R35" s="906"/>
      <c r="S35" s="906"/>
      <c r="T35" s="906"/>
      <c r="U35" s="906"/>
      <c r="V35" s="907"/>
      <c r="W35" s="69">
        <f t="shared" ref="W35:W44" si="2">SUM(E35,H35)</f>
        <v>60</v>
      </c>
      <c r="X35" s="69">
        <f t="shared" ref="X35:X44" si="3">SUM(G35,J35)</f>
        <v>3</v>
      </c>
    </row>
    <row r="36" spans="1:24">
      <c r="A36" s="900"/>
      <c r="B36" s="102" t="s">
        <v>109</v>
      </c>
      <c r="C36" s="299" t="s">
        <v>36</v>
      </c>
      <c r="D36" s="470" t="s">
        <v>17</v>
      </c>
      <c r="E36" s="408">
        <v>45</v>
      </c>
      <c r="F36" s="409" t="s">
        <v>124</v>
      </c>
      <c r="G36" s="410">
        <v>2</v>
      </c>
      <c r="H36" s="409">
        <v>45</v>
      </c>
      <c r="I36" s="409" t="s">
        <v>102</v>
      </c>
      <c r="J36" s="411">
        <v>3</v>
      </c>
      <c r="K36" s="906"/>
      <c r="L36" s="906"/>
      <c r="M36" s="906"/>
      <c r="N36" s="906"/>
      <c r="O36" s="906"/>
      <c r="P36" s="906"/>
      <c r="Q36" s="906"/>
      <c r="R36" s="906"/>
      <c r="S36" s="906"/>
      <c r="T36" s="906"/>
      <c r="U36" s="906"/>
      <c r="V36" s="907"/>
      <c r="W36" s="69">
        <f t="shared" si="2"/>
        <v>90</v>
      </c>
      <c r="X36" s="62">
        <f t="shared" si="3"/>
        <v>5</v>
      </c>
    </row>
    <row r="37" spans="1:24">
      <c r="A37" s="900"/>
      <c r="B37" s="102" t="s">
        <v>110</v>
      </c>
      <c r="C37" s="299" t="s">
        <v>36</v>
      </c>
      <c r="D37" s="470" t="s">
        <v>17</v>
      </c>
      <c r="E37" s="97"/>
      <c r="F37" s="98"/>
      <c r="G37" s="66"/>
      <c r="H37" s="98">
        <v>30</v>
      </c>
      <c r="I37" s="98" t="s">
        <v>124</v>
      </c>
      <c r="J37" s="99">
        <v>1</v>
      </c>
      <c r="K37" s="906"/>
      <c r="L37" s="906"/>
      <c r="M37" s="906"/>
      <c r="N37" s="906"/>
      <c r="O37" s="906"/>
      <c r="P37" s="906"/>
      <c r="Q37" s="906"/>
      <c r="R37" s="906"/>
      <c r="S37" s="906"/>
      <c r="T37" s="906"/>
      <c r="U37" s="906"/>
      <c r="V37" s="907"/>
      <c r="W37" s="69">
        <f t="shared" si="2"/>
        <v>30</v>
      </c>
      <c r="X37" s="69">
        <f t="shared" si="3"/>
        <v>1</v>
      </c>
    </row>
    <row r="38" spans="1:24">
      <c r="A38" s="900"/>
      <c r="B38" s="102" t="s">
        <v>111</v>
      </c>
      <c r="C38" s="299" t="s">
        <v>36</v>
      </c>
      <c r="D38" s="470" t="s">
        <v>100</v>
      </c>
      <c r="E38" s="408">
        <v>30</v>
      </c>
      <c r="F38" s="425" t="s">
        <v>124</v>
      </c>
      <c r="G38" s="410">
        <v>1</v>
      </c>
      <c r="H38" s="409">
        <v>30</v>
      </c>
      <c r="I38" s="425" t="s">
        <v>102</v>
      </c>
      <c r="J38" s="411">
        <v>2</v>
      </c>
      <c r="K38" s="906"/>
      <c r="L38" s="906"/>
      <c r="M38" s="906"/>
      <c r="N38" s="906"/>
      <c r="O38" s="906"/>
      <c r="P38" s="906"/>
      <c r="Q38" s="906"/>
      <c r="R38" s="906"/>
      <c r="S38" s="906"/>
      <c r="T38" s="906"/>
      <c r="U38" s="906"/>
      <c r="V38" s="907"/>
      <c r="W38" s="69">
        <f t="shared" si="2"/>
        <v>60</v>
      </c>
      <c r="X38" s="69">
        <f t="shared" si="3"/>
        <v>3</v>
      </c>
    </row>
    <row r="39" spans="1:24">
      <c r="A39" s="900"/>
      <c r="B39" s="102" t="s">
        <v>37</v>
      </c>
      <c r="C39" s="299" t="s">
        <v>36</v>
      </c>
      <c r="D39" s="498" t="s">
        <v>115</v>
      </c>
      <c r="E39" s="408">
        <v>15</v>
      </c>
      <c r="F39" s="425" t="s">
        <v>124</v>
      </c>
      <c r="G39" s="410">
        <v>1</v>
      </c>
      <c r="H39" s="409"/>
      <c r="I39" s="425"/>
      <c r="J39" s="411"/>
      <c r="K39" s="906"/>
      <c r="L39" s="906"/>
      <c r="M39" s="906"/>
      <c r="N39" s="906"/>
      <c r="O39" s="906"/>
      <c r="P39" s="906"/>
      <c r="Q39" s="906"/>
      <c r="R39" s="906"/>
      <c r="S39" s="906"/>
      <c r="T39" s="906"/>
      <c r="U39" s="906"/>
      <c r="V39" s="907"/>
      <c r="W39" s="69">
        <f t="shared" si="2"/>
        <v>15</v>
      </c>
      <c r="X39" s="62">
        <f t="shared" si="3"/>
        <v>1</v>
      </c>
    </row>
    <row r="40" spans="1:24">
      <c r="A40" s="900"/>
      <c r="B40" s="102" t="s">
        <v>112</v>
      </c>
      <c r="C40" s="299" t="s">
        <v>36</v>
      </c>
      <c r="D40" s="470" t="s">
        <v>115</v>
      </c>
      <c r="E40" s="408"/>
      <c r="F40" s="409"/>
      <c r="G40" s="410"/>
      <c r="H40" s="409">
        <v>15</v>
      </c>
      <c r="I40" s="409" t="s">
        <v>124</v>
      </c>
      <c r="J40" s="411">
        <v>1</v>
      </c>
      <c r="K40" s="906"/>
      <c r="L40" s="906"/>
      <c r="M40" s="906"/>
      <c r="N40" s="906"/>
      <c r="O40" s="906"/>
      <c r="P40" s="906"/>
      <c r="Q40" s="906"/>
      <c r="R40" s="906"/>
      <c r="S40" s="906"/>
      <c r="T40" s="906"/>
      <c r="U40" s="906"/>
      <c r="V40" s="907"/>
      <c r="W40" s="69">
        <f t="shared" si="2"/>
        <v>15</v>
      </c>
      <c r="X40" s="69">
        <f t="shared" si="3"/>
        <v>1</v>
      </c>
    </row>
    <row r="41" spans="1:24">
      <c r="A41" s="900"/>
      <c r="B41" s="307" t="s">
        <v>132</v>
      </c>
      <c r="C41" s="299" t="s">
        <v>36</v>
      </c>
      <c r="D41" s="470" t="s">
        <v>115</v>
      </c>
      <c r="E41" s="408">
        <v>15</v>
      </c>
      <c r="F41" s="409" t="s">
        <v>102</v>
      </c>
      <c r="G41" s="410">
        <v>0.5</v>
      </c>
      <c r="H41" s="409"/>
      <c r="I41" s="409"/>
      <c r="J41" s="411"/>
      <c r="K41" s="906"/>
      <c r="L41" s="906"/>
      <c r="M41" s="906"/>
      <c r="N41" s="906"/>
      <c r="O41" s="906"/>
      <c r="P41" s="906"/>
      <c r="Q41" s="906"/>
      <c r="R41" s="906"/>
      <c r="S41" s="906"/>
      <c r="T41" s="906"/>
      <c r="U41" s="906"/>
      <c r="V41" s="907"/>
      <c r="W41" s="69">
        <f t="shared" si="2"/>
        <v>15</v>
      </c>
      <c r="X41" s="69">
        <f t="shared" si="3"/>
        <v>0.5</v>
      </c>
    </row>
    <row r="42" spans="1:24">
      <c r="A42" s="900"/>
      <c r="B42" s="102" t="s">
        <v>113</v>
      </c>
      <c r="C42" s="299" t="s">
        <v>36</v>
      </c>
      <c r="D42" s="480" t="s">
        <v>115</v>
      </c>
      <c r="E42" s="408">
        <v>30</v>
      </c>
      <c r="F42" s="409" t="s">
        <v>124</v>
      </c>
      <c r="G42" s="410">
        <v>2</v>
      </c>
      <c r="H42" s="409"/>
      <c r="I42" s="409"/>
      <c r="J42" s="411"/>
      <c r="K42" s="908"/>
      <c r="L42" s="908"/>
      <c r="M42" s="908"/>
      <c r="N42" s="908"/>
      <c r="O42" s="908"/>
      <c r="P42" s="908"/>
      <c r="Q42" s="908"/>
      <c r="R42" s="908"/>
      <c r="S42" s="908"/>
      <c r="T42" s="908"/>
      <c r="U42" s="908"/>
      <c r="V42" s="909"/>
      <c r="W42" s="69">
        <f t="shared" si="2"/>
        <v>30</v>
      </c>
      <c r="X42" s="69">
        <f t="shared" si="3"/>
        <v>2</v>
      </c>
    </row>
    <row r="43" spans="1:24" ht="15.75" thickBot="1">
      <c r="A43" s="901"/>
      <c r="B43" s="499" t="s">
        <v>114</v>
      </c>
      <c r="C43" s="501" t="s">
        <v>36</v>
      </c>
      <c r="D43" s="314" t="s">
        <v>115</v>
      </c>
      <c r="E43" s="82">
        <v>60</v>
      </c>
      <c r="F43" s="83" t="s">
        <v>124</v>
      </c>
      <c r="G43" s="84">
        <v>4</v>
      </c>
      <c r="H43" s="83">
        <v>60</v>
      </c>
      <c r="I43" s="83" t="s">
        <v>124</v>
      </c>
      <c r="J43" s="85">
        <v>4</v>
      </c>
      <c r="K43" s="924" t="s">
        <v>117</v>
      </c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5"/>
      <c r="W43" s="160">
        <f t="shared" si="2"/>
        <v>120</v>
      </c>
      <c r="X43" s="161">
        <f t="shared" si="3"/>
        <v>8</v>
      </c>
    </row>
    <row r="44" spans="1:24" ht="15.75" thickBot="1">
      <c r="A44" s="101"/>
      <c r="B44" s="162"/>
      <c r="C44" s="163"/>
      <c r="D44" s="105" t="s">
        <v>136</v>
      </c>
      <c r="E44" s="106">
        <f>SUM(E35:E43)</f>
        <v>225</v>
      </c>
      <c r="F44" s="106"/>
      <c r="G44" s="107">
        <f>SUM(G35:G43)</f>
        <v>11.5</v>
      </c>
      <c r="H44" s="106">
        <f>SUM(H35:H43)</f>
        <v>210</v>
      </c>
      <c r="I44" s="106"/>
      <c r="J44" s="107">
        <f>SUM(J35:J43)</f>
        <v>13</v>
      </c>
      <c r="K44" s="108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10"/>
      <c r="W44" s="111">
        <f t="shared" si="2"/>
        <v>435</v>
      </c>
      <c r="X44" s="112">
        <f t="shared" si="3"/>
        <v>24.5</v>
      </c>
    </row>
    <row r="45" spans="1:24" ht="22.5" customHeight="1">
      <c r="A45" s="137"/>
      <c r="C45" s="137"/>
      <c r="D45" s="172" t="s">
        <v>38</v>
      </c>
      <c r="E45" s="29">
        <f>SUM(E5:E30)</f>
        <v>290</v>
      </c>
      <c r="F45" s="29"/>
      <c r="G45" s="30">
        <f>SUM(G5:G30)</f>
        <v>21.5</v>
      </c>
      <c r="H45" s="29">
        <f>SUM(H5:H30)</f>
        <v>360</v>
      </c>
      <c r="I45" s="29"/>
      <c r="J45" s="30">
        <f>SUM(J5:J30)</f>
        <v>31</v>
      </c>
      <c r="K45" s="35">
        <f>SUM(K5:K30)</f>
        <v>255</v>
      </c>
      <c r="L45" s="35"/>
      <c r="M45" s="165">
        <f>SUM(M5:M43)</f>
        <v>26.5</v>
      </c>
      <c r="N45" s="35">
        <f>SUM(N5:N30)</f>
        <v>255</v>
      </c>
      <c r="O45" s="35"/>
      <c r="P45" s="34">
        <f>SUM(P5:P43)</f>
        <v>31</v>
      </c>
      <c r="Q45" s="40">
        <f>SUM(Q5:Q30)</f>
        <v>180</v>
      </c>
      <c r="R45" s="40"/>
      <c r="S45" s="39">
        <f>SUM(S5:S43)</f>
        <v>22</v>
      </c>
      <c r="T45" s="40">
        <f>SUM(T5:T30)</f>
        <v>150</v>
      </c>
      <c r="U45" s="40"/>
      <c r="V45" s="39">
        <f>SUM(V5:V43)</f>
        <v>31</v>
      </c>
      <c r="W45" s="138">
        <f>SUM(W5:W30)</f>
        <v>1490</v>
      </c>
      <c r="X45" s="386">
        <f>SUM(X5:X30)</f>
        <v>163</v>
      </c>
    </row>
    <row r="46" spans="1:24" ht="22.5" customHeight="1">
      <c r="A46" s="137"/>
      <c r="D46" s="442" t="s">
        <v>39</v>
      </c>
      <c r="E46" s="855">
        <f>SUM(E45,H45)-(E14+H14)</f>
        <v>620</v>
      </c>
      <c r="F46" s="857"/>
      <c r="G46" s="857"/>
      <c r="H46" s="857">
        <f>SUM(G45,J45)</f>
        <v>52.5</v>
      </c>
      <c r="I46" s="857"/>
      <c r="J46" s="857"/>
      <c r="K46" s="853">
        <f>SUM(K45,N45)-(K14+N14)</f>
        <v>510</v>
      </c>
      <c r="L46" s="854"/>
      <c r="M46" s="855"/>
      <c r="N46" s="853">
        <f>SUM(M45,P45)</f>
        <v>57.5</v>
      </c>
      <c r="O46" s="854"/>
      <c r="P46" s="855"/>
      <c r="Q46" s="853">
        <f>SUM(Q45,T45)-(Q14+T14)</f>
        <v>330</v>
      </c>
      <c r="R46" s="854"/>
      <c r="S46" s="855"/>
      <c r="T46" s="853">
        <f>SUM(S45,V45)</f>
        <v>53</v>
      </c>
      <c r="U46" s="854"/>
      <c r="V46" s="855"/>
      <c r="W46" s="401">
        <f>W45+W44</f>
        <v>1925</v>
      </c>
      <c r="X46" s="397">
        <f>X45+X44</f>
        <v>187.5</v>
      </c>
    </row>
    <row r="47" spans="1:24">
      <c r="A47" s="137"/>
      <c r="C47" s="137"/>
      <c r="D47" s="13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42">
        <f>SUM(X28,X29,X12,X7,X35:X43,X6)</f>
        <v>56.5</v>
      </c>
      <c r="X47" s="389" t="s">
        <v>7</v>
      </c>
    </row>
    <row r="48" spans="1:24">
      <c r="A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>
        <f>(W47*100)/X46</f>
        <v>30.133333333333333</v>
      </c>
      <c r="X48" s="8"/>
    </row>
    <row r="49" ht="30" customHeight="1"/>
    <row r="50" ht="26.25" customHeight="1"/>
  </sheetData>
  <sheetProtection selectLockedCells="1" selectUnlockedCells="1"/>
  <mergeCells count="38">
    <mergeCell ref="Q2:V2"/>
    <mergeCell ref="A5:A22"/>
    <mergeCell ref="W2:W4"/>
    <mergeCell ref="K43:V43"/>
    <mergeCell ref="B31:X31"/>
    <mergeCell ref="A2:A4"/>
    <mergeCell ref="B2:B4"/>
    <mergeCell ref="C2:C4"/>
    <mergeCell ref="D2:D4"/>
    <mergeCell ref="E2:J2"/>
    <mergeCell ref="W32:W34"/>
    <mergeCell ref="A23:A30"/>
    <mergeCell ref="E33:G33"/>
    <mergeCell ref="H33:J33"/>
    <mergeCell ref="B32:B34"/>
    <mergeCell ref="K32:V33"/>
    <mergeCell ref="T46:V46"/>
    <mergeCell ref="A1:X1"/>
    <mergeCell ref="K34:V42"/>
    <mergeCell ref="T3:V3"/>
    <mergeCell ref="Q3:S3"/>
    <mergeCell ref="N46:P46"/>
    <mergeCell ref="Q46:S46"/>
    <mergeCell ref="E46:G46"/>
    <mergeCell ref="X32:X34"/>
    <mergeCell ref="E32:J32"/>
    <mergeCell ref="K2:P2"/>
    <mergeCell ref="X2:X4"/>
    <mergeCell ref="E3:G3"/>
    <mergeCell ref="H3:J3"/>
    <mergeCell ref="K3:M3"/>
    <mergeCell ref="N3:P3"/>
    <mergeCell ref="H46:J46"/>
    <mergeCell ref="K46:M46"/>
    <mergeCell ref="A32:A34"/>
    <mergeCell ref="C32:C34"/>
    <mergeCell ref="D32:D34"/>
    <mergeCell ref="A35:A43"/>
  </mergeCells>
  <pageMargins left="0.25" right="0.25" top="0.75" bottom="0.75" header="0.3" footer="0.3"/>
  <pageSetup paperSize="9" scale="66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R32"/>
  <sheetViews>
    <sheetView zoomScaleNormal="100" workbookViewId="0">
      <selection activeCell="E11" sqref="E11"/>
    </sheetView>
  </sheetViews>
  <sheetFormatPr defaultColWidth="11.42578125" defaultRowHeight="12.75"/>
  <cols>
    <col min="1" max="1" width="5.7109375" style="440" customWidth="1"/>
    <col min="2" max="2" width="37.28515625" style="440" customWidth="1"/>
    <col min="3" max="3" width="14.5703125" style="440" customWidth="1"/>
    <col min="4" max="4" width="10.7109375" style="440" customWidth="1"/>
    <col min="5" max="5" width="5" style="440" customWidth="1"/>
    <col min="6" max="7" width="4.42578125" style="440" customWidth="1"/>
    <col min="8" max="8" width="5" style="440" customWidth="1"/>
    <col min="9" max="10" width="4.42578125" style="440" customWidth="1"/>
    <col min="11" max="16" width="5.7109375" style="440" customWidth="1"/>
    <col min="17" max="17" width="6.140625" style="440" customWidth="1"/>
    <col min="18" max="18" width="6" style="440" customWidth="1"/>
    <col min="19" max="16384" width="11.42578125" style="440"/>
  </cols>
  <sheetData>
    <row r="1" spans="1:18" ht="16.5" thickBot="1">
      <c r="A1" s="936" t="s">
        <v>141</v>
      </c>
      <c r="B1" s="936"/>
      <c r="C1" s="936"/>
      <c r="D1" s="936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6"/>
      <c r="R1" s="936"/>
    </row>
    <row r="2" spans="1:18" ht="12.75" customHeight="1">
      <c r="A2" s="856"/>
      <c r="B2" s="857" t="s">
        <v>0</v>
      </c>
      <c r="C2" s="856" t="s">
        <v>1</v>
      </c>
      <c r="D2" s="858" t="s">
        <v>2</v>
      </c>
      <c r="E2" s="817" t="s">
        <v>3</v>
      </c>
      <c r="F2" s="818"/>
      <c r="G2" s="818"/>
      <c r="H2" s="818"/>
      <c r="I2" s="818"/>
      <c r="J2" s="819"/>
      <c r="K2" s="880" t="s">
        <v>4</v>
      </c>
      <c r="L2" s="881"/>
      <c r="M2" s="881"/>
      <c r="N2" s="881"/>
      <c r="O2" s="881"/>
      <c r="P2" s="882"/>
      <c r="Q2" s="849" t="s">
        <v>6</v>
      </c>
      <c r="R2" s="856" t="s">
        <v>7</v>
      </c>
    </row>
    <row r="3" spans="1:18">
      <c r="A3" s="856"/>
      <c r="B3" s="857"/>
      <c r="C3" s="856"/>
      <c r="D3" s="858"/>
      <c r="E3" s="869" t="s">
        <v>8</v>
      </c>
      <c r="F3" s="847"/>
      <c r="G3" s="847"/>
      <c r="H3" s="847" t="s">
        <v>9</v>
      </c>
      <c r="I3" s="847"/>
      <c r="J3" s="848"/>
      <c r="K3" s="883" t="s">
        <v>10</v>
      </c>
      <c r="L3" s="884"/>
      <c r="M3" s="884"/>
      <c r="N3" s="884" t="s">
        <v>11</v>
      </c>
      <c r="O3" s="884"/>
      <c r="P3" s="885"/>
      <c r="Q3" s="849"/>
      <c r="R3" s="856"/>
    </row>
    <row r="4" spans="1:18" ht="13.5" thickBot="1">
      <c r="A4" s="856"/>
      <c r="B4" s="857"/>
      <c r="C4" s="856"/>
      <c r="D4" s="858"/>
      <c r="E4" s="10" t="s">
        <v>14</v>
      </c>
      <c r="F4" s="11" t="s">
        <v>15</v>
      </c>
      <c r="G4" s="12" t="s">
        <v>7</v>
      </c>
      <c r="H4" s="11" t="s">
        <v>14</v>
      </c>
      <c r="I4" s="11" t="s">
        <v>15</v>
      </c>
      <c r="J4" s="13" t="s">
        <v>7</v>
      </c>
      <c r="K4" s="510" t="s">
        <v>14</v>
      </c>
      <c r="L4" s="511" t="s">
        <v>15</v>
      </c>
      <c r="M4" s="512" t="s">
        <v>7</v>
      </c>
      <c r="N4" s="513" t="s">
        <v>14</v>
      </c>
      <c r="O4" s="511" t="s">
        <v>15</v>
      </c>
      <c r="P4" s="514" t="s">
        <v>7</v>
      </c>
      <c r="Q4" s="849"/>
      <c r="R4" s="856"/>
    </row>
    <row r="5" spans="1:18">
      <c r="A5" s="886" t="s">
        <v>167</v>
      </c>
      <c r="B5" s="407" t="s">
        <v>98</v>
      </c>
      <c r="C5" s="429" t="s">
        <v>16</v>
      </c>
      <c r="D5" s="117" t="s">
        <v>127</v>
      </c>
      <c r="E5" s="28">
        <v>30</v>
      </c>
      <c r="F5" s="29" t="s">
        <v>123</v>
      </c>
      <c r="G5" s="30">
        <v>10</v>
      </c>
      <c r="H5" s="29">
        <v>30</v>
      </c>
      <c r="I5" s="29" t="s">
        <v>123</v>
      </c>
      <c r="J5" s="31">
        <v>10</v>
      </c>
      <c r="K5" s="354">
        <v>30</v>
      </c>
      <c r="L5" s="355" t="s">
        <v>123</v>
      </c>
      <c r="M5" s="356">
        <v>14</v>
      </c>
      <c r="N5" s="357">
        <v>30</v>
      </c>
      <c r="O5" s="355" t="s">
        <v>124</v>
      </c>
      <c r="P5" s="358">
        <v>26</v>
      </c>
      <c r="Q5" s="452">
        <f t="shared" ref="Q5:Q15" si="0">SUM(E5,H5,K5,N5)</f>
        <v>120</v>
      </c>
      <c r="R5" s="424">
        <f t="shared" ref="R5:R15" si="1">SUM(G5,J5,M5,P5)</f>
        <v>60</v>
      </c>
    </row>
    <row r="6" spans="1:18">
      <c r="A6" s="887"/>
      <c r="B6" s="407" t="s">
        <v>40</v>
      </c>
      <c r="C6" s="44" t="s">
        <v>19</v>
      </c>
      <c r="D6" s="71" t="s">
        <v>128</v>
      </c>
      <c r="E6" s="408"/>
      <c r="F6" s="409"/>
      <c r="G6" s="410"/>
      <c r="H6" s="409"/>
      <c r="I6" s="409"/>
      <c r="J6" s="411"/>
      <c r="K6" s="430">
        <v>15</v>
      </c>
      <c r="L6" s="119" t="s">
        <v>124</v>
      </c>
      <c r="M6" s="431">
        <v>3</v>
      </c>
      <c r="N6" s="432"/>
      <c r="O6" s="119"/>
      <c r="P6" s="433"/>
      <c r="Q6" s="452">
        <f t="shared" si="0"/>
        <v>15</v>
      </c>
      <c r="R6" s="62">
        <f t="shared" si="1"/>
        <v>3</v>
      </c>
    </row>
    <row r="7" spans="1:18">
      <c r="A7" s="887"/>
      <c r="B7" s="407" t="s">
        <v>41</v>
      </c>
      <c r="C7" s="44" t="s">
        <v>19</v>
      </c>
      <c r="D7" s="71" t="s">
        <v>101</v>
      </c>
      <c r="E7" s="408"/>
      <c r="F7" s="409"/>
      <c r="G7" s="410"/>
      <c r="H7" s="409"/>
      <c r="I7" s="409"/>
      <c r="J7" s="411"/>
      <c r="K7" s="430"/>
      <c r="L7" s="119"/>
      <c r="M7" s="431"/>
      <c r="N7" s="432">
        <v>4</v>
      </c>
      <c r="O7" s="119" t="s">
        <v>124</v>
      </c>
      <c r="P7" s="433">
        <v>4</v>
      </c>
      <c r="Q7" s="452">
        <f t="shared" si="0"/>
        <v>4</v>
      </c>
      <c r="R7" s="62">
        <f t="shared" si="1"/>
        <v>4</v>
      </c>
    </row>
    <row r="8" spans="1:18">
      <c r="A8" s="887"/>
      <c r="B8" s="407" t="s">
        <v>18</v>
      </c>
      <c r="C8" s="44" t="s">
        <v>19</v>
      </c>
      <c r="D8" s="434" t="s">
        <v>130</v>
      </c>
      <c r="E8" s="426">
        <v>15</v>
      </c>
      <c r="F8" s="409" t="s">
        <v>123</v>
      </c>
      <c r="G8" s="713">
        <v>4</v>
      </c>
      <c r="H8" s="446">
        <v>15</v>
      </c>
      <c r="I8" s="409" t="s">
        <v>123</v>
      </c>
      <c r="J8" s="428">
        <v>4</v>
      </c>
      <c r="K8" s="124"/>
      <c r="L8" s="453"/>
      <c r="M8" s="506"/>
      <c r="N8" s="506"/>
      <c r="O8" s="453"/>
      <c r="P8" s="126"/>
      <c r="Q8" s="452">
        <f t="shared" si="0"/>
        <v>30</v>
      </c>
      <c r="R8" s="62">
        <f t="shared" si="1"/>
        <v>8</v>
      </c>
    </row>
    <row r="9" spans="1:18">
      <c r="A9" s="887"/>
      <c r="B9" s="407" t="s">
        <v>53</v>
      </c>
      <c r="C9" s="44" t="s">
        <v>16</v>
      </c>
      <c r="D9" s="71" t="s">
        <v>128</v>
      </c>
      <c r="E9" s="408">
        <v>30</v>
      </c>
      <c r="F9" s="523" t="s">
        <v>124</v>
      </c>
      <c r="G9" s="245">
        <v>1</v>
      </c>
      <c r="H9" s="244">
        <v>30</v>
      </c>
      <c r="I9" s="208" t="s">
        <v>124</v>
      </c>
      <c r="J9" s="411">
        <v>2</v>
      </c>
      <c r="K9" s="430"/>
      <c r="L9" s="521"/>
      <c r="M9" s="361"/>
      <c r="N9" s="359"/>
      <c r="O9" s="522"/>
      <c r="P9" s="433"/>
      <c r="Q9" s="452">
        <f t="shared" si="0"/>
        <v>60</v>
      </c>
      <c r="R9" s="441">
        <f t="shared" si="1"/>
        <v>3</v>
      </c>
    </row>
    <row r="10" spans="1:18">
      <c r="A10" s="887"/>
      <c r="B10" s="407" t="s">
        <v>23</v>
      </c>
      <c r="C10" s="44" t="s">
        <v>19</v>
      </c>
      <c r="D10" s="71" t="s">
        <v>21</v>
      </c>
      <c r="E10" s="408">
        <v>45</v>
      </c>
      <c r="F10" s="712" t="s">
        <v>124</v>
      </c>
      <c r="G10" s="245">
        <v>3</v>
      </c>
      <c r="H10" s="244">
        <v>45</v>
      </c>
      <c r="I10" s="211" t="s">
        <v>124</v>
      </c>
      <c r="J10" s="410">
        <v>3</v>
      </c>
      <c r="K10" s="408">
        <v>45</v>
      </c>
      <c r="L10" s="712" t="s">
        <v>124</v>
      </c>
      <c r="M10" s="245">
        <v>3</v>
      </c>
      <c r="N10" s="244">
        <v>45</v>
      </c>
      <c r="O10" s="211" t="s">
        <v>124</v>
      </c>
      <c r="P10" s="411">
        <v>3</v>
      </c>
      <c r="Q10" s="452">
        <f t="shared" si="0"/>
        <v>180</v>
      </c>
      <c r="R10" s="62">
        <f t="shared" si="1"/>
        <v>12</v>
      </c>
    </row>
    <row r="11" spans="1:18">
      <c r="A11" s="887"/>
      <c r="B11" s="407" t="s">
        <v>64</v>
      </c>
      <c r="C11" s="429" t="s">
        <v>16</v>
      </c>
      <c r="D11" s="71" t="s">
        <v>128</v>
      </c>
      <c r="E11" s="426">
        <v>30</v>
      </c>
      <c r="F11" s="712" t="s">
        <v>124</v>
      </c>
      <c r="G11" s="309">
        <v>1</v>
      </c>
      <c r="H11" s="247">
        <v>30</v>
      </c>
      <c r="I11" s="211" t="s">
        <v>102</v>
      </c>
      <c r="J11" s="428">
        <v>2</v>
      </c>
      <c r="K11" s="124"/>
      <c r="L11" s="502"/>
      <c r="M11" s="362"/>
      <c r="N11" s="362"/>
      <c r="O11" s="504"/>
      <c r="P11" s="126"/>
      <c r="Q11" s="452">
        <f t="shared" si="0"/>
        <v>60</v>
      </c>
      <c r="R11" s="424">
        <f t="shared" si="1"/>
        <v>3</v>
      </c>
    </row>
    <row r="12" spans="1:18">
      <c r="A12" s="896"/>
      <c r="B12" s="407" t="s">
        <v>24</v>
      </c>
      <c r="C12" s="429" t="s">
        <v>16</v>
      </c>
      <c r="D12" s="434" t="s">
        <v>130</v>
      </c>
      <c r="E12" s="426">
        <v>30</v>
      </c>
      <c r="F12" s="425" t="s">
        <v>102</v>
      </c>
      <c r="G12" s="714">
        <v>2</v>
      </c>
      <c r="H12" s="212"/>
      <c r="I12" s="425"/>
      <c r="J12" s="428"/>
      <c r="K12" s="430"/>
      <c r="L12" s="503"/>
      <c r="M12" s="361"/>
      <c r="N12" s="359"/>
      <c r="O12" s="505"/>
      <c r="P12" s="433"/>
      <c r="Q12" s="452">
        <f t="shared" si="0"/>
        <v>30</v>
      </c>
      <c r="R12" s="424">
        <f t="shared" si="1"/>
        <v>2</v>
      </c>
    </row>
    <row r="13" spans="1:18" ht="15" customHeight="1">
      <c r="A13" s="886" t="s">
        <v>168</v>
      </c>
      <c r="B13" s="407" t="s">
        <v>180</v>
      </c>
      <c r="C13" s="429" t="s">
        <v>16</v>
      </c>
      <c r="D13" s="434" t="s">
        <v>130</v>
      </c>
      <c r="E13" s="426"/>
      <c r="F13" s="425"/>
      <c r="G13" s="427"/>
      <c r="H13" s="425">
        <v>30</v>
      </c>
      <c r="I13" s="425" t="s">
        <v>125</v>
      </c>
      <c r="J13" s="428">
        <v>2</v>
      </c>
      <c r="K13" s="430"/>
      <c r="L13" s="503"/>
      <c r="M13" s="361"/>
      <c r="N13" s="359"/>
      <c r="O13" s="505"/>
      <c r="P13" s="433"/>
      <c r="Q13" s="452">
        <f t="shared" si="0"/>
        <v>30</v>
      </c>
      <c r="R13" s="424">
        <f t="shared" si="1"/>
        <v>2</v>
      </c>
    </row>
    <row r="14" spans="1:18" ht="12.75" customHeight="1">
      <c r="A14" s="887"/>
      <c r="B14" s="407" t="s">
        <v>181</v>
      </c>
      <c r="C14" s="429" t="s">
        <v>16</v>
      </c>
      <c r="D14" s="434" t="s">
        <v>130</v>
      </c>
      <c r="E14" s="408">
        <v>30</v>
      </c>
      <c r="F14" s="425" t="s">
        <v>125</v>
      </c>
      <c r="G14" s="410">
        <v>2</v>
      </c>
      <c r="H14" s="409"/>
      <c r="I14" s="425"/>
      <c r="J14" s="411"/>
      <c r="K14" s="430"/>
      <c r="L14" s="432"/>
      <c r="M14" s="149"/>
      <c r="N14" s="139"/>
      <c r="O14" s="432"/>
      <c r="P14" s="433"/>
      <c r="Q14" s="452">
        <f t="shared" si="0"/>
        <v>30</v>
      </c>
      <c r="R14" s="424">
        <v>2</v>
      </c>
    </row>
    <row r="15" spans="1:18">
      <c r="A15" s="887"/>
      <c r="B15" s="75" t="s">
        <v>94</v>
      </c>
      <c r="C15" s="44" t="s">
        <v>16</v>
      </c>
      <c r="D15" s="434" t="s">
        <v>130</v>
      </c>
      <c r="E15" s="408"/>
      <c r="F15" s="409"/>
      <c r="G15" s="410"/>
      <c r="H15" s="409">
        <v>30</v>
      </c>
      <c r="I15" s="409" t="s">
        <v>102</v>
      </c>
      <c r="J15" s="411">
        <v>2</v>
      </c>
      <c r="K15" s="430"/>
      <c r="L15" s="432"/>
      <c r="M15" s="431"/>
      <c r="N15" s="432"/>
      <c r="O15" s="432"/>
      <c r="P15" s="433"/>
      <c r="Q15" s="452">
        <f t="shared" si="0"/>
        <v>30</v>
      </c>
      <c r="R15" s="424">
        <f t="shared" si="1"/>
        <v>2</v>
      </c>
    </row>
    <row r="16" spans="1:18">
      <c r="A16" s="887"/>
      <c r="B16" s="407" t="s">
        <v>106</v>
      </c>
      <c r="C16" s="429" t="s">
        <v>16</v>
      </c>
      <c r="D16" s="434" t="s">
        <v>130</v>
      </c>
      <c r="E16" s="408">
        <v>30</v>
      </c>
      <c r="F16" s="425" t="s">
        <v>102</v>
      </c>
      <c r="G16" s="410">
        <v>2</v>
      </c>
      <c r="H16" s="409"/>
      <c r="I16" s="409"/>
      <c r="J16" s="411"/>
      <c r="K16" s="430"/>
      <c r="L16" s="432"/>
      <c r="M16" s="431"/>
      <c r="N16" s="432"/>
      <c r="O16" s="432"/>
      <c r="P16" s="433"/>
      <c r="Q16" s="452">
        <f>SUM(E16,H16,K16,N16)</f>
        <v>30</v>
      </c>
      <c r="R16" s="424">
        <f>SUM(G16,J16,M16,P16)</f>
        <v>2</v>
      </c>
    </row>
    <row r="17" spans="1:18">
      <c r="A17" s="887"/>
      <c r="B17" s="407" t="s">
        <v>42</v>
      </c>
      <c r="C17" s="429" t="s">
        <v>16</v>
      </c>
      <c r="D17" s="434" t="s">
        <v>130</v>
      </c>
      <c r="E17" s="408">
        <v>30</v>
      </c>
      <c r="F17" s="409" t="s">
        <v>124</v>
      </c>
      <c r="G17" s="410">
        <v>1</v>
      </c>
      <c r="H17" s="409">
        <v>30</v>
      </c>
      <c r="I17" s="409" t="s">
        <v>102</v>
      </c>
      <c r="J17" s="411">
        <v>2</v>
      </c>
      <c r="K17" s="430"/>
      <c r="L17" s="432"/>
      <c r="M17" s="431"/>
      <c r="N17" s="432"/>
      <c r="O17" s="432"/>
      <c r="P17" s="433"/>
      <c r="Q17" s="452">
        <f>SUM(E17,H17,K17,N17)</f>
        <v>60</v>
      </c>
      <c r="R17" s="424">
        <f>SUM(G17,J17,M17,P17)</f>
        <v>3</v>
      </c>
    </row>
    <row r="18" spans="1:18">
      <c r="A18" s="887"/>
      <c r="B18" s="407" t="s">
        <v>43</v>
      </c>
      <c r="C18" s="429" t="s">
        <v>16</v>
      </c>
      <c r="D18" s="434" t="s">
        <v>130</v>
      </c>
      <c r="E18" s="408">
        <v>30</v>
      </c>
      <c r="F18" s="425" t="s">
        <v>124</v>
      </c>
      <c r="G18" s="410">
        <v>1</v>
      </c>
      <c r="H18" s="409">
        <v>30</v>
      </c>
      <c r="I18" s="409" t="s">
        <v>102</v>
      </c>
      <c r="J18" s="411">
        <v>2</v>
      </c>
      <c r="K18" s="430"/>
      <c r="L18" s="432"/>
      <c r="M18" s="431"/>
      <c r="N18" s="432"/>
      <c r="O18" s="432"/>
      <c r="P18" s="433"/>
      <c r="Q18" s="452">
        <f>SUM(E18,H18,K18,N18)</f>
        <v>60</v>
      </c>
      <c r="R18" s="424">
        <f>SUM(G18,J18,M18,P18)</f>
        <v>3</v>
      </c>
    </row>
    <row r="19" spans="1:18">
      <c r="A19" s="887"/>
      <c r="B19" s="407" t="s">
        <v>182</v>
      </c>
      <c r="C19" s="429" t="s">
        <v>16</v>
      </c>
      <c r="D19" s="71" t="s">
        <v>128</v>
      </c>
      <c r="E19" s="408"/>
      <c r="F19" s="425"/>
      <c r="G19" s="410"/>
      <c r="H19" s="409"/>
      <c r="I19" s="409"/>
      <c r="J19" s="411"/>
      <c r="K19" s="430"/>
      <c r="L19" s="432"/>
      <c r="M19" s="431"/>
      <c r="N19" s="432">
        <v>30</v>
      </c>
      <c r="O19" s="432" t="s">
        <v>125</v>
      </c>
      <c r="P19" s="433">
        <v>2</v>
      </c>
      <c r="Q19" s="452">
        <f>SUM(E19,H19,K19,N19)</f>
        <v>30</v>
      </c>
      <c r="R19" s="424">
        <f>SUM(G19,J19,M19,P19)</f>
        <v>2</v>
      </c>
    </row>
    <row r="20" spans="1:18">
      <c r="A20" s="887"/>
      <c r="B20" s="407" t="s">
        <v>35</v>
      </c>
      <c r="C20" s="44" t="s">
        <v>19</v>
      </c>
      <c r="D20" s="71" t="s">
        <v>128</v>
      </c>
      <c r="E20" s="408">
        <v>30</v>
      </c>
      <c r="F20" s="425" t="s">
        <v>124</v>
      </c>
      <c r="G20" s="410">
        <v>1</v>
      </c>
      <c r="H20" s="409"/>
      <c r="I20" s="409"/>
      <c r="J20" s="411"/>
      <c r="K20" s="430"/>
      <c r="L20" s="432"/>
      <c r="M20" s="431"/>
      <c r="N20" s="432"/>
      <c r="O20" s="432"/>
      <c r="P20" s="433"/>
      <c r="Q20" s="452">
        <v>15</v>
      </c>
      <c r="R20" s="424">
        <v>1</v>
      </c>
    </row>
    <row r="21" spans="1:18" ht="13.5" thickBot="1">
      <c r="A21" s="896"/>
      <c r="B21" s="75" t="s">
        <v>45</v>
      </c>
      <c r="C21" s="44" t="s">
        <v>19</v>
      </c>
      <c r="D21" s="71" t="s">
        <v>128</v>
      </c>
      <c r="E21" s="82">
        <v>30</v>
      </c>
      <c r="F21" s="127" t="s">
        <v>125</v>
      </c>
      <c r="G21" s="84">
        <v>2</v>
      </c>
      <c r="H21" s="83">
        <v>30</v>
      </c>
      <c r="I21" s="127" t="s">
        <v>102</v>
      </c>
      <c r="J21" s="85">
        <v>3</v>
      </c>
      <c r="K21" s="128"/>
      <c r="L21" s="129"/>
      <c r="M21" s="130"/>
      <c r="N21" s="129"/>
      <c r="O21" s="129"/>
      <c r="P21" s="131"/>
      <c r="Q21" s="482">
        <f>SUM(E21,H21,K21,N21)</f>
        <v>60</v>
      </c>
      <c r="R21" s="520">
        <f>SUM(G21,J21,M21,P21)</f>
        <v>5</v>
      </c>
    </row>
    <row r="22" spans="1:18" ht="32.25" customHeight="1" thickBot="1">
      <c r="A22" s="502"/>
      <c r="B22" s="888" t="s">
        <v>46</v>
      </c>
      <c r="C22" s="888"/>
      <c r="D22" s="888"/>
      <c r="E22" s="889"/>
      <c r="F22" s="889"/>
      <c r="G22" s="889"/>
      <c r="H22" s="889"/>
      <c r="I22" s="889"/>
      <c r="J22" s="889"/>
      <c r="K22" s="888"/>
      <c r="L22" s="888"/>
      <c r="M22" s="888"/>
      <c r="N22" s="888"/>
      <c r="O22" s="888"/>
      <c r="P22" s="888"/>
      <c r="Q22" s="888"/>
      <c r="R22" s="888"/>
    </row>
    <row r="23" spans="1:18">
      <c r="A23" s="856"/>
      <c r="B23" s="843" t="s">
        <v>107</v>
      </c>
      <c r="C23" s="811" t="s">
        <v>1</v>
      </c>
      <c r="D23" s="846" t="s">
        <v>2</v>
      </c>
      <c r="E23" s="870" t="s">
        <v>118</v>
      </c>
      <c r="F23" s="871"/>
      <c r="G23" s="871"/>
      <c r="H23" s="871"/>
      <c r="I23" s="871"/>
      <c r="J23" s="872"/>
      <c r="K23" s="875" t="s">
        <v>121</v>
      </c>
      <c r="L23" s="875"/>
      <c r="M23" s="875"/>
      <c r="N23" s="875"/>
      <c r="O23" s="875"/>
      <c r="P23" s="876"/>
      <c r="Q23" s="811" t="s">
        <v>6</v>
      </c>
      <c r="R23" s="811" t="s">
        <v>7</v>
      </c>
    </row>
    <row r="24" spans="1:18">
      <c r="A24" s="856"/>
      <c r="B24" s="857"/>
      <c r="C24" s="856"/>
      <c r="D24" s="858"/>
      <c r="E24" s="869" t="s">
        <v>8</v>
      </c>
      <c r="F24" s="847"/>
      <c r="G24" s="847"/>
      <c r="H24" s="839" t="s">
        <v>9</v>
      </c>
      <c r="I24" s="837"/>
      <c r="J24" s="840"/>
      <c r="K24" s="877"/>
      <c r="L24" s="877"/>
      <c r="M24" s="877"/>
      <c r="N24" s="877"/>
      <c r="O24" s="877"/>
      <c r="P24" s="878"/>
      <c r="Q24" s="856"/>
      <c r="R24" s="856"/>
    </row>
    <row r="25" spans="1:18" ht="13.5" thickBot="1">
      <c r="A25" s="856"/>
      <c r="B25" s="857"/>
      <c r="C25" s="856"/>
      <c r="D25" s="858"/>
      <c r="E25" s="10" t="s">
        <v>14</v>
      </c>
      <c r="F25" s="11" t="s">
        <v>15</v>
      </c>
      <c r="G25" s="12" t="s">
        <v>7</v>
      </c>
      <c r="H25" s="11" t="s">
        <v>14</v>
      </c>
      <c r="I25" s="11" t="s">
        <v>15</v>
      </c>
      <c r="J25" s="13" t="s">
        <v>7</v>
      </c>
      <c r="K25" s="890" t="s">
        <v>191</v>
      </c>
      <c r="L25" s="938"/>
      <c r="M25" s="938"/>
      <c r="N25" s="938"/>
      <c r="O25" s="938"/>
      <c r="P25" s="939"/>
      <c r="Q25" s="856"/>
      <c r="R25" s="856"/>
    </row>
    <row r="26" spans="1:18">
      <c r="A26" s="879"/>
      <c r="B26" s="407" t="s">
        <v>119</v>
      </c>
      <c r="C26" s="44" t="s">
        <v>36</v>
      </c>
      <c r="D26" s="429" t="s">
        <v>17</v>
      </c>
      <c r="E26" s="29">
        <v>30</v>
      </c>
      <c r="F26" s="29" t="s">
        <v>102</v>
      </c>
      <c r="G26" s="30">
        <v>2</v>
      </c>
      <c r="H26" s="29"/>
      <c r="I26" s="29"/>
      <c r="J26" s="30"/>
      <c r="K26" s="940"/>
      <c r="L26" s="940"/>
      <c r="M26" s="940"/>
      <c r="N26" s="940"/>
      <c r="O26" s="940"/>
      <c r="P26" s="941"/>
      <c r="Q26" s="424">
        <f>SUM(E26,H26)</f>
        <v>30</v>
      </c>
      <c r="R26" s="424">
        <f>SUM(G26,J26)</f>
        <v>2</v>
      </c>
    </row>
    <row r="27" spans="1:18">
      <c r="A27" s="879"/>
      <c r="B27" s="407" t="s">
        <v>120</v>
      </c>
      <c r="C27" s="44" t="s">
        <v>36</v>
      </c>
      <c r="D27" s="169" t="s">
        <v>21</v>
      </c>
      <c r="E27" s="437">
        <v>30</v>
      </c>
      <c r="F27" s="437" t="s">
        <v>124</v>
      </c>
      <c r="G27" s="438">
        <v>1</v>
      </c>
      <c r="H27" s="437">
        <v>30</v>
      </c>
      <c r="I27" s="437" t="s">
        <v>124</v>
      </c>
      <c r="J27" s="438">
        <v>1</v>
      </c>
      <c r="K27" s="940"/>
      <c r="L27" s="940"/>
      <c r="M27" s="940"/>
      <c r="N27" s="940"/>
      <c r="O27" s="940"/>
      <c r="P27" s="941"/>
      <c r="Q27" s="424">
        <f>SUM(E27,H27)</f>
        <v>60</v>
      </c>
      <c r="R27" s="424">
        <f>SUM(G27,J27)</f>
        <v>2</v>
      </c>
    </row>
    <row r="28" spans="1:18" ht="13.5" thickBot="1">
      <c r="D28" s="146" t="s">
        <v>136</v>
      </c>
      <c r="E28" s="171">
        <f>SUM(E26:E27)</f>
        <v>60</v>
      </c>
      <c r="F28" s="171"/>
      <c r="G28" s="171">
        <f>SUM(G26:G27)</f>
        <v>3</v>
      </c>
      <c r="H28" s="171">
        <f>SUM(H26:H27)</f>
        <v>30</v>
      </c>
      <c r="I28" s="171"/>
      <c r="J28" s="171">
        <f>SUM(J26,J27)</f>
        <v>1</v>
      </c>
      <c r="K28" s="942"/>
      <c r="L28" s="942"/>
      <c r="M28" s="942"/>
      <c r="N28" s="942"/>
      <c r="O28" s="942"/>
      <c r="P28" s="943"/>
      <c r="Q28" s="136">
        <f>SUM(E26,E27,H26,H27)</f>
        <v>90</v>
      </c>
      <c r="R28" s="148">
        <f>SUM(G26:G27,J26:J27)</f>
        <v>4</v>
      </c>
    </row>
    <row r="29" spans="1:18" ht="17.25" customHeight="1">
      <c r="A29" s="137"/>
      <c r="B29" s="113"/>
      <c r="D29" s="172" t="s">
        <v>38</v>
      </c>
      <c r="E29" s="173">
        <f>SUM(E5:E21)</f>
        <v>360</v>
      </c>
      <c r="F29" s="173"/>
      <c r="G29" s="174">
        <f>SUM(G5:G21)</f>
        <v>30</v>
      </c>
      <c r="H29" s="173">
        <f>SUM(H5:H21)</f>
        <v>300</v>
      </c>
      <c r="I29" s="173"/>
      <c r="J29" s="174">
        <f>SUM(J5:J21)</f>
        <v>32</v>
      </c>
      <c r="K29" s="175">
        <f>SUM(K5:K27)</f>
        <v>90</v>
      </c>
      <c r="L29" s="175"/>
      <c r="M29" s="176">
        <f>SUM(M5:M27)</f>
        <v>20</v>
      </c>
      <c r="N29" s="175">
        <f>SUM(N5:N27)</f>
        <v>109</v>
      </c>
      <c r="O29" s="175"/>
      <c r="P29" s="176">
        <f>SUM(P5:P27)</f>
        <v>35</v>
      </c>
      <c r="Q29" s="140">
        <f>SUM(Q5:Q21)</f>
        <v>844</v>
      </c>
      <c r="R29" s="150">
        <f>SUM(R5:R21)</f>
        <v>117</v>
      </c>
    </row>
    <row r="30" spans="1:18" ht="24.75" customHeight="1">
      <c r="A30" s="137"/>
      <c r="B30" s="137"/>
      <c r="C30" s="137"/>
      <c r="D30" s="442" t="s">
        <v>39</v>
      </c>
      <c r="E30" s="930">
        <f>SUM(E29,H29)-(E10+H10)</f>
        <v>570</v>
      </c>
      <c r="F30" s="930"/>
      <c r="G30" s="930"/>
      <c r="H30" s="933">
        <f>SUM(G29,J29)</f>
        <v>62</v>
      </c>
      <c r="I30" s="934"/>
      <c r="J30" s="935"/>
      <c r="K30" s="930">
        <f>SUM(K29,N29)-(K10+N10)</f>
        <v>109</v>
      </c>
      <c r="L30" s="930"/>
      <c r="M30" s="930"/>
      <c r="N30" s="930">
        <f>SUM(M29,P29)</f>
        <v>55</v>
      </c>
      <c r="O30" s="930"/>
      <c r="P30" s="930"/>
      <c r="Q30" s="449">
        <f>Q29+Q28</f>
        <v>934</v>
      </c>
      <c r="R30" s="398">
        <f>R29+R28</f>
        <v>121</v>
      </c>
    </row>
    <row r="31" spans="1:18">
      <c r="A31" s="137"/>
      <c r="B31" s="137"/>
      <c r="C31" s="137"/>
      <c r="D31" s="137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42">
        <f>SUM(R6,R10,R8,R20,R7,R21,R26,R27)</f>
        <v>37</v>
      </c>
      <c r="R31" s="222" t="s">
        <v>7</v>
      </c>
    </row>
    <row r="32" spans="1:18">
      <c r="Q32" s="440">
        <f>(100*Q31)/R30</f>
        <v>30.578512396694215</v>
      </c>
    </row>
  </sheetData>
  <sheetProtection selectLockedCells="1" selectUnlockedCells="1"/>
  <mergeCells count="32">
    <mergeCell ref="R2:R4"/>
    <mergeCell ref="E3:G3"/>
    <mergeCell ref="H3:J3"/>
    <mergeCell ref="K3:M3"/>
    <mergeCell ref="N3:P3"/>
    <mergeCell ref="A23:A25"/>
    <mergeCell ref="B23:B25"/>
    <mergeCell ref="C23:C25"/>
    <mergeCell ref="K25:P28"/>
    <mergeCell ref="A26:A27"/>
    <mergeCell ref="A1:R1"/>
    <mergeCell ref="H24:J24"/>
    <mergeCell ref="B22:R22"/>
    <mergeCell ref="R23:R25"/>
    <mergeCell ref="E24:G24"/>
    <mergeCell ref="A2:A4"/>
    <mergeCell ref="B2:B4"/>
    <mergeCell ref="C2:C4"/>
    <mergeCell ref="D2:D4"/>
    <mergeCell ref="E2:J2"/>
    <mergeCell ref="D23:D25"/>
    <mergeCell ref="A5:A12"/>
    <mergeCell ref="K2:P2"/>
    <mergeCell ref="K23:P24"/>
    <mergeCell ref="A13:A21"/>
    <mergeCell ref="Q2:Q4"/>
    <mergeCell ref="E30:G30"/>
    <mergeCell ref="H30:J30"/>
    <mergeCell ref="K30:M30"/>
    <mergeCell ref="N30:P30"/>
    <mergeCell ref="Q23:Q25"/>
    <mergeCell ref="E23:J23"/>
  </mergeCells>
  <pageMargins left="0.25" right="0.25" top="0.75" bottom="0.75" header="0.3" footer="0.3"/>
  <pageSetup paperSize="9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Y47"/>
  <sheetViews>
    <sheetView topLeftCell="A10" zoomScale="90" zoomScaleNormal="90" workbookViewId="0">
      <selection activeCell="K19" sqref="K19:P19"/>
    </sheetView>
  </sheetViews>
  <sheetFormatPr defaultColWidth="8.85546875" defaultRowHeight="15"/>
  <cols>
    <col min="1" max="1" width="6.28515625" customWidth="1"/>
    <col min="2" max="2" width="28.42578125" bestFit="1" customWidth="1"/>
    <col min="3" max="3" width="13.85546875" customWidth="1"/>
    <col min="4" max="4" width="9.5703125" customWidth="1"/>
    <col min="5" max="5" width="5.42578125" customWidth="1"/>
    <col min="6" max="6" width="4.85546875" customWidth="1"/>
    <col min="7" max="8" width="5.42578125" customWidth="1"/>
    <col min="9" max="9" width="4.7109375" customWidth="1"/>
    <col min="10" max="10" width="4.85546875" customWidth="1"/>
    <col min="11" max="11" width="5.42578125" customWidth="1"/>
    <col min="12" max="12" width="5" customWidth="1"/>
    <col min="13" max="13" width="4.85546875" customWidth="1"/>
    <col min="14" max="14" width="5.42578125" customWidth="1"/>
    <col min="15" max="15" width="4.7109375" customWidth="1"/>
    <col min="16" max="17" width="5.42578125" customWidth="1"/>
    <col min="18" max="19" width="4.85546875" customWidth="1"/>
    <col min="20" max="20" width="5.42578125" customWidth="1"/>
    <col min="21" max="21" width="4.85546875" customWidth="1"/>
    <col min="22" max="22" width="5.42578125" customWidth="1"/>
    <col min="23" max="24" width="7.42578125" customWidth="1"/>
    <col min="25" max="25" width="11" customWidth="1"/>
  </cols>
  <sheetData>
    <row r="1" spans="1:25" ht="15.75" thickBot="1">
      <c r="A1" s="944" t="s">
        <v>142</v>
      </c>
      <c r="B1" s="944"/>
      <c r="C1" s="944"/>
      <c r="D1" s="944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  <c r="R1" s="945"/>
      <c r="S1" s="945"/>
      <c r="T1" s="945"/>
      <c r="U1" s="945"/>
      <c r="V1" s="945"/>
      <c r="W1" s="944"/>
      <c r="X1" s="944"/>
      <c r="Y1" s="145"/>
    </row>
    <row r="2" spans="1:25" ht="12.75" customHeight="1">
      <c r="A2" s="856"/>
      <c r="B2" s="857" t="s">
        <v>0</v>
      </c>
      <c r="C2" s="856" t="s">
        <v>1</v>
      </c>
      <c r="D2" s="858" t="s">
        <v>2</v>
      </c>
      <c r="E2" s="817" t="s">
        <v>3</v>
      </c>
      <c r="F2" s="818"/>
      <c r="G2" s="818"/>
      <c r="H2" s="818"/>
      <c r="I2" s="818"/>
      <c r="J2" s="819"/>
      <c r="K2" s="946" t="s">
        <v>4</v>
      </c>
      <c r="L2" s="914"/>
      <c r="M2" s="914"/>
      <c r="N2" s="914"/>
      <c r="O2" s="914"/>
      <c r="P2" s="915"/>
      <c r="Q2" s="918" t="s">
        <v>5</v>
      </c>
      <c r="R2" s="919"/>
      <c r="S2" s="919"/>
      <c r="T2" s="919"/>
      <c r="U2" s="919"/>
      <c r="V2" s="920"/>
      <c r="W2" s="849" t="s">
        <v>6</v>
      </c>
      <c r="X2" s="856" t="s">
        <v>7</v>
      </c>
      <c r="Y2" s="145"/>
    </row>
    <row r="3" spans="1:25">
      <c r="A3" s="856"/>
      <c r="B3" s="857"/>
      <c r="C3" s="856"/>
      <c r="D3" s="858"/>
      <c r="E3" s="869" t="s">
        <v>8</v>
      </c>
      <c r="F3" s="847"/>
      <c r="G3" s="847"/>
      <c r="H3" s="847" t="s">
        <v>9</v>
      </c>
      <c r="I3" s="847"/>
      <c r="J3" s="848"/>
      <c r="K3" s="947" t="s">
        <v>10</v>
      </c>
      <c r="L3" s="916"/>
      <c r="M3" s="916"/>
      <c r="N3" s="916" t="s">
        <v>11</v>
      </c>
      <c r="O3" s="916"/>
      <c r="P3" s="917"/>
      <c r="Q3" s="912" t="s">
        <v>12</v>
      </c>
      <c r="R3" s="910"/>
      <c r="S3" s="910"/>
      <c r="T3" s="910" t="s">
        <v>13</v>
      </c>
      <c r="U3" s="910"/>
      <c r="V3" s="911"/>
      <c r="W3" s="849"/>
      <c r="X3" s="856"/>
      <c r="Y3" s="145"/>
    </row>
    <row r="4" spans="1:25" ht="15.75" thickBot="1">
      <c r="A4" s="856"/>
      <c r="B4" s="857"/>
      <c r="C4" s="856"/>
      <c r="D4" s="858"/>
      <c r="E4" s="10" t="s">
        <v>14</v>
      </c>
      <c r="F4" s="11" t="s">
        <v>15</v>
      </c>
      <c r="G4" s="12" t="s">
        <v>7</v>
      </c>
      <c r="H4" s="11" t="s">
        <v>14</v>
      </c>
      <c r="I4" s="11" t="s">
        <v>15</v>
      </c>
      <c r="J4" s="13" t="s">
        <v>7</v>
      </c>
      <c r="K4" s="14" t="s">
        <v>14</v>
      </c>
      <c r="L4" s="15" t="s">
        <v>15</v>
      </c>
      <c r="M4" s="16" t="s">
        <v>7</v>
      </c>
      <c r="N4" s="17" t="s">
        <v>14</v>
      </c>
      <c r="O4" s="15" t="s">
        <v>15</v>
      </c>
      <c r="P4" s="18" t="s">
        <v>7</v>
      </c>
      <c r="Q4" s="19" t="s">
        <v>14</v>
      </c>
      <c r="R4" s="20" t="s">
        <v>15</v>
      </c>
      <c r="S4" s="21" t="s">
        <v>7</v>
      </c>
      <c r="T4" s="22" t="s">
        <v>14</v>
      </c>
      <c r="U4" s="20" t="s">
        <v>15</v>
      </c>
      <c r="V4" s="23" t="s">
        <v>7</v>
      </c>
      <c r="W4" s="849"/>
      <c r="X4" s="856"/>
      <c r="Y4" s="145"/>
    </row>
    <row r="5" spans="1:25">
      <c r="A5" s="801" t="s">
        <v>169</v>
      </c>
      <c r="B5" s="407" t="s">
        <v>98</v>
      </c>
      <c r="C5" s="63" t="s">
        <v>16</v>
      </c>
      <c r="D5" s="64" t="s">
        <v>127</v>
      </c>
      <c r="E5" s="28">
        <v>30</v>
      </c>
      <c r="F5" s="29" t="s">
        <v>123</v>
      </c>
      <c r="G5" s="30">
        <v>10</v>
      </c>
      <c r="H5" s="29">
        <v>30</v>
      </c>
      <c r="I5" s="29" t="s">
        <v>123</v>
      </c>
      <c r="J5" s="31">
        <v>10</v>
      </c>
      <c r="K5" s="32">
        <v>30</v>
      </c>
      <c r="L5" s="33" t="s">
        <v>123</v>
      </c>
      <c r="M5" s="34">
        <v>10</v>
      </c>
      <c r="N5" s="35">
        <v>30</v>
      </c>
      <c r="O5" s="33" t="s">
        <v>123</v>
      </c>
      <c r="P5" s="36">
        <v>10</v>
      </c>
      <c r="Q5" s="37">
        <v>30</v>
      </c>
      <c r="R5" s="38" t="s">
        <v>123</v>
      </c>
      <c r="S5" s="39">
        <v>10</v>
      </c>
      <c r="T5" s="40">
        <v>30</v>
      </c>
      <c r="U5" s="38" t="s">
        <v>124</v>
      </c>
      <c r="V5" s="41">
        <v>19</v>
      </c>
      <c r="W5" s="221">
        <f t="shared" ref="W5:W16" si="0">SUM(E5,H5,K5,N5,Q5,T5)</f>
        <v>180</v>
      </c>
      <c r="X5" s="69">
        <f t="shared" ref="X5:X16" si="1">SUM(G5,J5,M5,P5,S5,V5)</f>
        <v>69</v>
      </c>
      <c r="Y5" s="145"/>
    </row>
    <row r="6" spans="1:25">
      <c r="A6" s="802"/>
      <c r="B6" s="25" t="s">
        <v>170</v>
      </c>
      <c r="C6" s="44" t="s">
        <v>19</v>
      </c>
      <c r="D6" s="45" t="s">
        <v>130</v>
      </c>
      <c r="E6" s="28"/>
      <c r="F6" s="29"/>
      <c r="G6" s="30"/>
      <c r="H6" s="29"/>
      <c r="I6" s="29"/>
      <c r="J6" s="31"/>
      <c r="K6" s="32"/>
      <c r="L6" s="33"/>
      <c r="M6" s="34"/>
      <c r="N6" s="35"/>
      <c r="O6" s="33"/>
      <c r="P6" s="36"/>
      <c r="Q6" s="37">
        <v>15</v>
      </c>
      <c r="R6" s="38" t="s">
        <v>124</v>
      </c>
      <c r="S6" s="39">
        <v>1</v>
      </c>
      <c r="T6" s="40">
        <v>15</v>
      </c>
      <c r="U6" s="38" t="s">
        <v>124</v>
      </c>
      <c r="V6" s="41">
        <v>1</v>
      </c>
      <c r="W6" s="221">
        <f t="shared" si="0"/>
        <v>30</v>
      </c>
      <c r="X6" s="69">
        <f t="shared" si="1"/>
        <v>2</v>
      </c>
      <c r="Y6" s="145"/>
    </row>
    <row r="7" spans="1:25">
      <c r="A7" s="802"/>
      <c r="B7" s="407" t="s">
        <v>54</v>
      </c>
      <c r="C7" s="63" t="s">
        <v>16</v>
      </c>
      <c r="D7" s="64" t="s">
        <v>101</v>
      </c>
      <c r="E7" s="65"/>
      <c r="F7" s="66"/>
      <c r="G7" s="66"/>
      <c r="H7" s="66"/>
      <c r="I7" s="66"/>
      <c r="J7" s="67"/>
      <c r="K7" s="51">
        <v>15</v>
      </c>
      <c r="L7" s="54" t="s">
        <v>124</v>
      </c>
      <c r="M7" s="53">
        <v>1</v>
      </c>
      <c r="N7" s="54">
        <v>15</v>
      </c>
      <c r="O7" s="54" t="s">
        <v>102</v>
      </c>
      <c r="P7" s="55">
        <v>2</v>
      </c>
      <c r="Q7" s="56"/>
      <c r="R7" s="68"/>
      <c r="S7" s="58"/>
      <c r="T7" s="59"/>
      <c r="U7" s="68"/>
      <c r="V7" s="60"/>
      <c r="W7" s="221">
        <f t="shared" si="0"/>
        <v>30</v>
      </c>
      <c r="X7" s="69">
        <f t="shared" si="1"/>
        <v>3</v>
      </c>
      <c r="Y7" s="145"/>
    </row>
    <row r="8" spans="1:25">
      <c r="A8" s="802"/>
      <c r="B8" s="407" t="s">
        <v>18</v>
      </c>
      <c r="C8" s="44" t="s">
        <v>19</v>
      </c>
      <c r="D8" s="45" t="s">
        <v>130</v>
      </c>
      <c r="E8" s="47"/>
      <c r="F8" s="48"/>
      <c r="G8" s="49"/>
      <c r="H8" s="48"/>
      <c r="I8" s="48"/>
      <c r="J8" s="50"/>
      <c r="K8" s="51">
        <v>30</v>
      </c>
      <c r="L8" s="52" t="s">
        <v>123</v>
      </c>
      <c r="M8" s="53">
        <v>4</v>
      </c>
      <c r="N8" s="54">
        <v>30</v>
      </c>
      <c r="O8" s="52" t="s">
        <v>123</v>
      </c>
      <c r="P8" s="55">
        <v>4</v>
      </c>
      <c r="Q8" s="56">
        <v>30</v>
      </c>
      <c r="R8" s="57" t="s">
        <v>123</v>
      </c>
      <c r="S8" s="58">
        <v>4</v>
      </c>
      <c r="T8" s="59">
        <v>30</v>
      </c>
      <c r="U8" s="57" t="s">
        <v>123</v>
      </c>
      <c r="V8" s="60">
        <v>4</v>
      </c>
      <c r="W8" s="221">
        <f t="shared" si="0"/>
        <v>120</v>
      </c>
      <c r="X8" s="62">
        <f t="shared" si="1"/>
        <v>16</v>
      </c>
      <c r="Y8" s="145"/>
    </row>
    <row r="9" spans="1:25">
      <c r="A9" s="802"/>
      <c r="B9" s="407" t="s">
        <v>22</v>
      </c>
      <c r="C9" s="63" t="s">
        <v>16</v>
      </c>
      <c r="D9" s="45" t="s">
        <v>130</v>
      </c>
      <c r="E9" s="47">
        <v>60</v>
      </c>
      <c r="F9" s="70" t="s">
        <v>124</v>
      </c>
      <c r="G9" s="49">
        <v>4</v>
      </c>
      <c r="H9" s="48">
        <v>60</v>
      </c>
      <c r="I9" s="425" t="s">
        <v>124</v>
      </c>
      <c r="J9" s="50">
        <v>4</v>
      </c>
      <c r="K9" s="51">
        <v>60</v>
      </c>
      <c r="L9" s="54" t="s">
        <v>124</v>
      </c>
      <c r="M9" s="53">
        <v>4</v>
      </c>
      <c r="N9" s="54">
        <v>60</v>
      </c>
      <c r="O9" s="414" t="s">
        <v>124</v>
      </c>
      <c r="P9" s="55">
        <v>4</v>
      </c>
      <c r="Q9" s="56"/>
      <c r="R9" s="59"/>
      <c r="S9" s="58"/>
      <c r="T9" s="59"/>
      <c r="U9" s="59"/>
      <c r="V9" s="60"/>
      <c r="W9" s="221">
        <f t="shared" si="0"/>
        <v>240</v>
      </c>
      <c r="X9" s="69">
        <f t="shared" si="1"/>
        <v>16</v>
      </c>
      <c r="Y9" s="145"/>
    </row>
    <row r="10" spans="1:25">
      <c r="A10" s="802"/>
      <c r="B10" s="407" t="s">
        <v>23</v>
      </c>
      <c r="C10" s="44" t="s">
        <v>19</v>
      </c>
      <c r="D10" s="71" t="s">
        <v>21</v>
      </c>
      <c r="E10" s="47"/>
      <c r="F10" s="70"/>
      <c r="G10" s="49"/>
      <c r="H10" s="48"/>
      <c r="I10" s="70"/>
      <c r="J10" s="50"/>
      <c r="K10" s="51">
        <v>15</v>
      </c>
      <c r="L10" s="54" t="s">
        <v>124</v>
      </c>
      <c r="M10" s="53">
        <v>1</v>
      </c>
      <c r="N10" s="54">
        <v>15</v>
      </c>
      <c r="O10" s="54" t="s">
        <v>124</v>
      </c>
      <c r="P10" s="55">
        <v>1</v>
      </c>
      <c r="Q10" s="56">
        <v>15</v>
      </c>
      <c r="R10" s="68" t="s">
        <v>124</v>
      </c>
      <c r="S10" s="58">
        <v>1</v>
      </c>
      <c r="T10" s="59">
        <v>15</v>
      </c>
      <c r="U10" s="68" t="s">
        <v>124</v>
      </c>
      <c r="V10" s="60">
        <v>1</v>
      </c>
      <c r="W10" s="221">
        <f t="shared" si="0"/>
        <v>60</v>
      </c>
      <c r="X10" s="62">
        <f t="shared" si="1"/>
        <v>4</v>
      </c>
      <c r="Y10" s="145"/>
    </row>
    <row r="11" spans="1:25">
      <c r="A11" s="802"/>
      <c r="B11" s="407" t="s">
        <v>24</v>
      </c>
      <c r="C11" s="63" t="s">
        <v>16</v>
      </c>
      <c r="D11" s="45" t="s">
        <v>130</v>
      </c>
      <c r="E11" s="47"/>
      <c r="F11" s="48"/>
      <c r="G11" s="49"/>
      <c r="H11" s="48"/>
      <c r="I11" s="48"/>
      <c r="J11" s="50"/>
      <c r="K11" s="51"/>
      <c r="L11" s="54"/>
      <c r="M11" s="53"/>
      <c r="N11" s="54"/>
      <c r="O11" s="54"/>
      <c r="P11" s="55"/>
      <c r="Q11" s="72">
        <v>30</v>
      </c>
      <c r="R11" s="68" t="s">
        <v>125</v>
      </c>
      <c r="S11" s="73">
        <v>2</v>
      </c>
      <c r="T11" s="68">
        <v>30</v>
      </c>
      <c r="U11" s="68" t="s">
        <v>102</v>
      </c>
      <c r="V11" s="74">
        <v>2</v>
      </c>
      <c r="W11" s="221">
        <f t="shared" si="0"/>
        <v>60</v>
      </c>
      <c r="X11" s="69">
        <f t="shared" si="1"/>
        <v>4</v>
      </c>
      <c r="Y11" s="145"/>
    </row>
    <row r="12" spans="1:25">
      <c r="A12" s="802"/>
      <c r="B12" s="407" t="s">
        <v>176</v>
      </c>
      <c r="C12" s="421" t="s">
        <v>16</v>
      </c>
      <c r="D12" s="406" t="s">
        <v>130</v>
      </c>
      <c r="E12" s="232"/>
      <c r="F12" s="244"/>
      <c r="G12" s="245"/>
      <c r="H12" s="244">
        <v>30</v>
      </c>
      <c r="I12" s="244" t="s">
        <v>102</v>
      </c>
      <c r="J12" s="238">
        <v>2</v>
      </c>
      <c r="K12" s="234"/>
      <c r="L12" s="248"/>
      <c r="M12" s="249"/>
      <c r="N12" s="248"/>
      <c r="O12" s="248"/>
      <c r="P12" s="240"/>
      <c r="Q12" s="56"/>
      <c r="R12" s="59"/>
      <c r="S12" s="58"/>
      <c r="T12" s="59"/>
      <c r="U12" s="59"/>
      <c r="V12" s="60"/>
      <c r="W12" s="221">
        <f t="shared" si="0"/>
        <v>30</v>
      </c>
      <c r="X12" s="69">
        <f t="shared" si="1"/>
        <v>2</v>
      </c>
      <c r="Y12" s="145"/>
    </row>
    <row r="13" spans="1:25" s="403" customFormat="1">
      <c r="A13" s="802"/>
      <c r="B13" s="407" t="s">
        <v>25</v>
      </c>
      <c r="C13" s="421" t="s">
        <v>16</v>
      </c>
      <c r="D13" s="406" t="s">
        <v>21</v>
      </c>
      <c r="E13" s="232"/>
      <c r="F13" s="244"/>
      <c r="G13" s="245"/>
      <c r="H13" s="244"/>
      <c r="I13" s="244"/>
      <c r="J13" s="238"/>
      <c r="K13" s="234">
        <v>30</v>
      </c>
      <c r="L13" s="248" t="s">
        <v>124</v>
      </c>
      <c r="M13" s="249">
        <v>1</v>
      </c>
      <c r="N13" s="248">
        <v>30</v>
      </c>
      <c r="O13" s="248" t="s">
        <v>102</v>
      </c>
      <c r="P13" s="240">
        <v>2</v>
      </c>
      <c r="Q13" s="416"/>
      <c r="R13" s="418"/>
      <c r="S13" s="417"/>
      <c r="T13" s="418"/>
      <c r="U13" s="418"/>
      <c r="V13" s="419"/>
      <c r="W13" s="420">
        <f t="shared" si="0"/>
        <v>60</v>
      </c>
      <c r="X13" s="424">
        <f t="shared" si="1"/>
        <v>3</v>
      </c>
      <c r="Y13" s="440"/>
    </row>
    <row r="14" spans="1:25">
      <c r="A14" s="802"/>
      <c r="B14" s="407" t="s">
        <v>26</v>
      </c>
      <c r="C14" s="63" t="s">
        <v>16</v>
      </c>
      <c r="D14" s="45" t="s">
        <v>130</v>
      </c>
      <c r="E14" s="47"/>
      <c r="F14" s="48"/>
      <c r="G14" s="49"/>
      <c r="H14" s="48"/>
      <c r="I14" s="48"/>
      <c r="J14" s="50"/>
      <c r="K14" s="51"/>
      <c r="L14" s="54"/>
      <c r="M14" s="53"/>
      <c r="N14" s="54"/>
      <c r="O14" s="54"/>
      <c r="P14" s="55"/>
      <c r="Q14" s="56">
        <v>30</v>
      </c>
      <c r="R14" s="68" t="s">
        <v>124</v>
      </c>
      <c r="S14" s="58">
        <v>1</v>
      </c>
      <c r="T14" s="59">
        <v>30</v>
      </c>
      <c r="U14" s="68" t="s">
        <v>102</v>
      </c>
      <c r="V14" s="60">
        <v>2</v>
      </c>
      <c r="W14" s="221">
        <f t="shared" si="0"/>
        <v>60</v>
      </c>
      <c r="X14" s="69">
        <f t="shared" si="1"/>
        <v>3</v>
      </c>
      <c r="Y14" s="145"/>
    </row>
    <row r="15" spans="1:25">
      <c r="A15" s="802"/>
      <c r="B15" s="407" t="s">
        <v>27</v>
      </c>
      <c r="C15" s="63" t="s">
        <v>16</v>
      </c>
      <c r="D15" s="64" t="s">
        <v>128</v>
      </c>
      <c r="E15" s="47">
        <v>30</v>
      </c>
      <c r="F15" s="70" t="s">
        <v>124</v>
      </c>
      <c r="G15" s="49">
        <v>1</v>
      </c>
      <c r="H15" s="48">
        <v>30</v>
      </c>
      <c r="I15" s="70" t="s">
        <v>102</v>
      </c>
      <c r="J15" s="50">
        <v>2</v>
      </c>
      <c r="K15" s="51"/>
      <c r="L15" s="54"/>
      <c r="M15" s="53"/>
      <c r="N15" s="54"/>
      <c r="O15" s="54"/>
      <c r="P15" s="55"/>
      <c r="Q15" s="56"/>
      <c r="R15" s="59"/>
      <c r="S15" s="58"/>
      <c r="T15" s="59"/>
      <c r="U15" s="59"/>
      <c r="V15" s="60"/>
      <c r="W15" s="221">
        <f t="shared" si="0"/>
        <v>60</v>
      </c>
      <c r="X15" s="69">
        <f t="shared" si="1"/>
        <v>3</v>
      </c>
      <c r="Y15" s="145"/>
    </row>
    <row r="16" spans="1:25">
      <c r="A16" s="802"/>
      <c r="B16" s="407" t="s">
        <v>49</v>
      </c>
      <c r="C16" s="63" t="s">
        <v>16</v>
      </c>
      <c r="D16" s="64" t="s">
        <v>128</v>
      </c>
      <c r="E16" s="47"/>
      <c r="F16" s="70"/>
      <c r="G16" s="49"/>
      <c r="H16" s="48"/>
      <c r="I16" s="70"/>
      <c r="J16" s="50"/>
      <c r="K16" s="51">
        <v>15</v>
      </c>
      <c r="L16" s="54" t="s">
        <v>124</v>
      </c>
      <c r="M16" s="53">
        <v>1</v>
      </c>
      <c r="N16" s="54">
        <v>15</v>
      </c>
      <c r="O16" s="54" t="s">
        <v>102</v>
      </c>
      <c r="P16" s="55">
        <v>2</v>
      </c>
      <c r="Q16" s="56">
        <v>15</v>
      </c>
      <c r="R16" s="59" t="s">
        <v>124</v>
      </c>
      <c r="S16" s="58">
        <v>1</v>
      </c>
      <c r="T16" s="59">
        <v>15</v>
      </c>
      <c r="U16" s="59" t="s">
        <v>102</v>
      </c>
      <c r="V16" s="60">
        <v>2</v>
      </c>
      <c r="W16" s="221">
        <f t="shared" si="0"/>
        <v>60</v>
      </c>
      <c r="X16" s="69">
        <f t="shared" si="1"/>
        <v>6</v>
      </c>
      <c r="Y16" s="145"/>
    </row>
    <row r="17" spans="1:25">
      <c r="A17" s="802"/>
      <c r="B17" s="407" t="s">
        <v>105</v>
      </c>
      <c r="C17" s="63" t="s">
        <v>16</v>
      </c>
      <c r="D17" s="64" t="s">
        <v>128</v>
      </c>
      <c r="E17" s="47"/>
      <c r="F17" s="70"/>
      <c r="G17" s="49"/>
      <c r="H17" s="48"/>
      <c r="I17" s="70"/>
      <c r="J17" s="50"/>
      <c r="K17" s="51"/>
      <c r="L17" s="54"/>
      <c r="M17" s="53"/>
      <c r="N17" s="54"/>
      <c r="O17" s="54"/>
      <c r="P17" s="55"/>
      <c r="Q17" s="56">
        <v>30</v>
      </c>
      <c r="R17" s="59" t="s">
        <v>124</v>
      </c>
      <c r="S17" s="58">
        <v>1</v>
      </c>
      <c r="T17" s="59">
        <v>30</v>
      </c>
      <c r="U17" s="59" t="s">
        <v>125</v>
      </c>
      <c r="V17" s="60">
        <v>2</v>
      </c>
      <c r="W17" s="221">
        <v>60</v>
      </c>
      <c r="X17" s="69">
        <v>3</v>
      </c>
      <c r="Y17" s="145"/>
    </row>
    <row r="18" spans="1:25" s="403" customFormat="1">
      <c r="A18" s="802"/>
      <c r="B18" s="407" t="s">
        <v>194</v>
      </c>
      <c r="C18" s="421" t="s">
        <v>16</v>
      </c>
      <c r="D18" s="422" t="s">
        <v>128</v>
      </c>
      <c r="E18" s="436"/>
      <c r="F18" s="446"/>
      <c r="G18" s="438"/>
      <c r="H18" s="437"/>
      <c r="I18" s="446"/>
      <c r="J18" s="439"/>
      <c r="K18" s="436">
        <v>30</v>
      </c>
      <c r="L18" s="446" t="s">
        <v>124</v>
      </c>
      <c r="M18" s="438">
        <v>1</v>
      </c>
      <c r="N18" s="437">
        <v>30</v>
      </c>
      <c r="O18" s="446" t="s">
        <v>102</v>
      </c>
      <c r="P18" s="439">
        <v>2</v>
      </c>
      <c r="Q18" s="416"/>
      <c r="R18" s="418"/>
      <c r="S18" s="417"/>
      <c r="T18" s="418"/>
      <c r="U18" s="418"/>
      <c r="V18" s="419"/>
      <c r="W18" s="800">
        <v>60</v>
      </c>
      <c r="X18" s="424">
        <v>3</v>
      </c>
      <c r="Y18" s="440"/>
    </row>
    <row r="19" spans="1:25" s="403" customFormat="1">
      <c r="A19" s="802"/>
      <c r="B19" s="407" t="s">
        <v>51</v>
      </c>
      <c r="C19" s="421" t="s">
        <v>16</v>
      </c>
      <c r="D19" s="435" t="s">
        <v>128</v>
      </c>
      <c r="E19" s="436">
        <v>30</v>
      </c>
      <c r="F19" s="446" t="s">
        <v>124</v>
      </c>
      <c r="G19" s="438">
        <v>1</v>
      </c>
      <c r="H19" s="437">
        <v>30</v>
      </c>
      <c r="I19" s="446" t="s">
        <v>102</v>
      </c>
      <c r="J19" s="439">
        <v>2</v>
      </c>
      <c r="K19" s="436"/>
      <c r="L19" s="446"/>
      <c r="M19" s="438"/>
      <c r="N19" s="437"/>
      <c r="O19" s="446"/>
      <c r="P19" s="439"/>
      <c r="Q19" s="416"/>
      <c r="R19" s="418"/>
      <c r="S19" s="417"/>
      <c r="T19" s="418"/>
      <c r="U19" s="418"/>
      <c r="V19" s="419"/>
      <c r="W19" s="452">
        <v>60</v>
      </c>
      <c r="X19" s="424">
        <v>3</v>
      </c>
      <c r="Y19" s="440"/>
    </row>
    <row r="20" spans="1:25">
      <c r="A20" s="803"/>
      <c r="B20" s="407" t="s">
        <v>172</v>
      </c>
      <c r="C20" s="63" t="s">
        <v>16</v>
      </c>
      <c r="D20" s="64" t="s">
        <v>128</v>
      </c>
      <c r="E20" s="47"/>
      <c r="F20" s="70"/>
      <c r="G20" s="49"/>
      <c r="H20" s="48"/>
      <c r="I20" s="70"/>
      <c r="J20" s="50"/>
      <c r="K20" s="51"/>
      <c r="L20" s="54"/>
      <c r="M20" s="53"/>
      <c r="N20" s="54"/>
      <c r="O20" s="54"/>
      <c r="P20" s="55"/>
      <c r="Q20" s="412">
        <v>30</v>
      </c>
      <c r="R20" s="414" t="s">
        <v>124</v>
      </c>
      <c r="S20" s="413">
        <v>1</v>
      </c>
      <c r="T20" s="414">
        <v>30</v>
      </c>
      <c r="U20" s="414" t="s">
        <v>102</v>
      </c>
      <c r="V20" s="415">
        <v>2</v>
      </c>
      <c r="W20" s="221">
        <f t="shared" ref="W20:W28" si="2">SUM(E20,H20,K20,N20,Q20,T20)</f>
        <v>60</v>
      </c>
      <c r="X20" s="69">
        <f t="shared" ref="X20:X28" si="3">SUM(G20,J20,M20,P20,S20,V20)</f>
        <v>3</v>
      </c>
      <c r="Y20" s="145"/>
    </row>
    <row r="21" spans="1:25">
      <c r="A21" s="801" t="s">
        <v>168</v>
      </c>
      <c r="B21" s="407" t="s">
        <v>29</v>
      </c>
      <c r="C21" s="63" t="s">
        <v>16</v>
      </c>
      <c r="D21" s="45" t="s">
        <v>130</v>
      </c>
      <c r="E21" s="47">
        <v>30</v>
      </c>
      <c r="F21" s="70" t="s">
        <v>124</v>
      </c>
      <c r="G21" s="49">
        <v>1</v>
      </c>
      <c r="H21" s="48">
        <v>30</v>
      </c>
      <c r="I21" s="70" t="s">
        <v>102</v>
      </c>
      <c r="J21" s="50">
        <v>2</v>
      </c>
      <c r="K21" s="51"/>
      <c r="L21" s="54"/>
      <c r="M21" s="53"/>
      <c r="N21" s="54"/>
      <c r="O21" s="54"/>
      <c r="P21" s="55"/>
      <c r="Q21" s="56"/>
      <c r="R21" s="59"/>
      <c r="S21" s="58"/>
      <c r="T21" s="59"/>
      <c r="U21" s="59"/>
      <c r="V21" s="60"/>
      <c r="W21" s="221">
        <f t="shared" si="2"/>
        <v>60</v>
      </c>
      <c r="X21" s="69">
        <f t="shared" si="3"/>
        <v>3</v>
      </c>
      <c r="Y21" s="145"/>
    </row>
    <row r="22" spans="1:25">
      <c r="A22" s="802"/>
      <c r="B22" s="407" t="s">
        <v>30</v>
      </c>
      <c r="C22" s="63" t="s">
        <v>16</v>
      </c>
      <c r="D22" s="45" t="s">
        <v>130</v>
      </c>
      <c r="E22" s="47"/>
      <c r="F22" s="134"/>
      <c r="G22" s="49"/>
      <c r="H22" s="48"/>
      <c r="I22" s="48"/>
      <c r="J22" s="50"/>
      <c r="K22" s="51"/>
      <c r="L22" s="54"/>
      <c r="M22" s="53"/>
      <c r="N22" s="54"/>
      <c r="O22" s="54"/>
      <c r="P22" s="55"/>
      <c r="Q22" s="56">
        <v>15</v>
      </c>
      <c r="R22" s="59" t="s">
        <v>124</v>
      </c>
      <c r="S22" s="58">
        <v>1</v>
      </c>
      <c r="T22" s="59"/>
      <c r="U22" s="59"/>
      <c r="V22" s="60"/>
      <c r="W22" s="221">
        <f t="shared" si="2"/>
        <v>15</v>
      </c>
      <c r="X22" s="69">
        <f t="shared" si="3"/>
        <v>1</v>
      </c>
      <c r="Y22" s="145"/>
    </row>
    <row r="23" spans="1:25">
      <c r="A23" s="802"/>
      <c r="B23" s="407" t="s">
        <v>31</v>
      </c>
      <c r="C23" s="63" t="s">
        <v>16</v>
      </c>
      <c r="D23" s="45" t="s">
        <v>130</v>
      </c>
      <c r="E23" s="391"/>
      <c r="F23" s="390"/>
      <c r="G23" s="394"/>
      <c r="H23" s="214">
        <v>15</v>
      </c>
      <c r="I23" s="70" t="s">
        <v>102</v>
      </c>
      <c r="J23" s="49">
        <v>1</v>
      </c>
      <c r="K23" s="51"/>
      <c r="L23" s="54"/>
      <c r="M23" s="53"/>
      <c r="N23" s="54"/>
      <c r="O23" s="54"/>
      <c r="P23" s="55"/>
      <c r="Q23" s="56"/>
      <c r="R23" s="59"/>
      <c r="S23" s="58"/>
      <c r="T23" s="59"/>
      <c r="U23" s="59"/>
      <c r="V23" s="60"/>
      <c r="W23" s="221">
        <f t="shared" si="2"/>
        <v>15</v>
      </c>
      <c r="X23" s="69">
        <f t="shared" si="3"/>
        <v>1</v>
      </c>
      <c r="Y23" s="145"/>
    </row>
    <row r="24" spans="1:25">
      <c r="A24" s="802"/>
      <c r="B24" s="407" t="s">
        <v>32</v>
      </c>
      <c r="C24" s="63" t="s">
        <v>16</v>
      </c>
      <c r="D24" s="45" t="s">
        <v>130</v>
      </c>
      <c r="E24" s="47">
        <v>2</v>
      </c>
      <c r="F24" s="212" t="s">
        <v>124</v>
      </c>
      <c r="G24" s="49">
        <v>0</v>
      </c>
      <c r="H24" s="48"/>
      <c r="I24" s="48"/>
      <c r="J24" s="50"/>
      <c r="K24" s="51"/>
      <c r="L24" s="54"/>
      <c r="M24" s="53"/>
      <c r="N24" s="54"/>
      <c r="O24" s="54"/>
      <c r="P24" s="55"/>
      <c r="Q24" s="56"/>
      <c r="R24" s="59"/>
      <c r="S24" s="58"/>
      <c r="T24" s="59"/>
      <c r="U24" s="59"/>
      <c r="V24" s="60"/>
      <c r="W24" s="221">
        <f t="shared" si="2"/>
        <v>2</v>
      </c>
      <c r="X24" s="69">
        <f t="shared" si="3"/>
        <v>0</v>
      </c>
      <c r="Y24" s="145"/>
    </row>
    <row r="25" spans="1:25">
      <c r="A25" s="802"/>
      <c r="B25" s="407" t="s">
        <v>33</v>
      </c>
      <c r="C25" s="63" t="s">
        <v>16</v>
      </c>
      <c r="D25" s="45" t="s">
        <v>130</v>
      </c>
      <c r="E25" s="47">
        <v>3</v>
      </c>
      <c r="F25" s="70" t="s">
        <v>124</v>
      </c>
      <c r="G25" s="49">
        <v>0</v>
      </c>
      <c r="H25" s="48"/>
      <c r="I25" s="48"/>
      <c r="J25" s="50"/>
      <c r="K25" s="51"/>
      <c r="L25" s="54"/>
      <c r="M25" s="53"/>
      <c r="N25" s="54"/>
      <c r="O25" s="54"/>
      <c r="P25" s="55"/>
      <c r="Q25" s="56"/>
      <c r="R25" s="59"/>
      <c r="S25" s="58"/>
      <c r="T25" s="59"/>
      <c r="U25" s="59"/>
      <c r="V25" s="60"/>
      <c r="W25" s="221">
        <f t="shared" si="2"/>
        <v>3</v>
      </c>
      <c r="X25" s="69">
        <f t="shared" si="3"/>
        <v>0</v>
      </c>
      <c r="Y25" s="145"/>
    </row>
    <row r="26" spans="1:25">
      <c r="A26" s="802"/>
      <c r="B26" s="75" t="s">
        <v>34</v>
      </c>
      <c r="C26" s="44" t="s">
        <v>19</v>
      </c>
      <c r="D26" s="64" t="s">
        <v>128</v>
      </c>
      <c r="E26" s="47">
        <v>30</v>
      </c>
      <c r="F26" s="210" t="s">
        <v>125</v>
      </c>
      <c r="G26" s="49">
        <v>2</v>
      </c>
      <c r="H26" s="48">
        <v>30</v>
      </c>
      <c r="I26" s="70" t="s">
        <v>125</v>
      </c>
      <c r="J26" s="50">
        <v>2</v>
      </c>
      <c r="K26" s="51">
        <v>30</v>
      </c>
      <c r="L26" s="54" t="s">
        <v>125</v>
      </c>
      <c r="M26" s="53">
        <v>2</v>
      </c>
      <c r="N26" s="54">
        <v>30</v>
      </c>
      <c r="O26" s="54" t="s">
        <v>102</v>
      </c>
      <c r="P26" s="55">
        <v>3</v>
      </c>
      <c r="Q26" s="56"/>
      <c r="R26" s="59"/>
      <c r="S26" s="58"/>
      <c r="T26" s="59"/>
      <c r="U26" s="59"/>
      <c r="V26" s="60"/>
      <c r="W26" s="221">
        <f t="shared" si="2"/>
        <v>120</v>
      </c>
      <c r="X26" s="62">
        <f t="shared" si="3"/>
        <v>9</v>
      </c>
      <c r="Y26" s="145"/>
    </row>
    <row r="27" spans="1:25">
      <c r="A27" s="802"/>
      <c r="B27" s="75" t="s">
        <v>35</v>
      </c>
      <c r="C27" s="44" t="s">
        <v>19</v>
      </c>
      <c r="D27" s="64" t="s">
        <v>128</v>
      </c>
      <c r="E27" s="395"/>
      <c r="F27" s="390"/>
      <c r="G27" s="394"/>
      <c r="H27" s="215">
        <v>30</v>
      </c>
      <c r="I27" s="70" t="s">
        <v>124</v>
      </c>
      <c r="J27" s="77">
        <v>1</v>
      </c>
      <c r="K27" s="79"/>
      <c r="L27" s="80"/>
      <c r="M27" s="80"/>
      <c r="N27" s="80"/>
      <c r="O27" s="80"/>
      <c r="P27" s="81"/>
      <c r="Q27" s="56"/>
      <c r="R27" s="59"/>
      <c r="S27" s="58"/>
      <c r="T27" s="59"/>
      <c r="U27" s="59"/>
      <c r="V27" s="60"/>
      <c r="W27" s="221">
        <f t="shared" si="2"/>
        <v>30</v>
      </c>
      <c r="X27" s="62">
        <f t="shared" si="3"/>
        <v>1</v>
      </c>
      <c r="Y27" s="145"/>
    </row>
    <row r="28" spans="1:25" ht="15.75" thickBot="1">
      <c r="A28" s="803"/>
      <c r="B28" s="407" t="s">
        <v>52</v>
      </c>
      <c r="C28" s="63" t="s">
        <v>16</v>
      </c>
      <c r="D28" s="45" t="s">
        <v>130</v>
      </c>
      <c r="E28" s="82"/>
      <c r="F28" s="106"/>
      <c r="G28" s="84"/>
      <c r="H28" s="83"/>
      <c r="I28" s="83"/>
      <c r="J28" s="85"/>
      <c r="K28" s="86"/>
      <c r="L28" s="87"/>
      <c r="M28" s="88"/>
      <c r="N28" s="87"/>
      <c r="O28" s="87"/>
      <c r="P28" s="89"/>
      <c r="Q28" s="90">
        <v>15</v>
      </c>
      <c r="R28" s="91" t="s">
        <v>102</v>
      </c>
      <c r="S28" s="92">
        <v>1</v>
      </c>
      <c r="T28" s="93"/>
      <c r="U28" s="93"/>
      <c r="V28" s="94"/>
      <c r="W28" s="221">
        <f t="shared" si="2"/>
        <v>15</v>
      </c>
      <c r="X28" s="69">
        <f t="shared" si="3"/>
        <v>1</v>
      </c>
      <c r="Y28" s="145"/>
    </row>
    <row r="29" spans="1:25" ht="24.75" customHeight="1" thickBot="1">
      <c r="A29" s="95"/>
      <c r="B29" s="859" t="s">
        <v>135</v>
      </c>
      <c r="C29" s="860"/>
      <c r="D29" s="860"/>
      <c r="E29" s="861"/>
      <c r="F29" s="861"/>
      <c r="G29" s="861"/>
      <c r="H29" s="861"/>
      <c r="I29" s="861"/>
      <c r="J29" s="861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0"/>
      <c r="X29" s="863"/>
      <c r="Y29" s="145"/>
    </row>
    <row r="30" spans="1:25">
      <c r="A30" s="804"/>
      <c r="B30" s="841" t="s">
        <v>107</v>
      </c>
      <c r="C30" s="804" t="s">
        <v>1</v>
      </c>
      <c r="D30" s="844" t="s">
        <v>2</v>
      </c>
      <c r="E30" s="870" t="s">
        <v>116</v>
      </c>
      <c r="F30" s="871"/>
      <c r="G30" s="871"/>
      <c r="H30" s="871"/>
      <c r="I30" s="871"/>
      <c r="J30" s="872"/>
      <c r="K30" s="832" t="s">
        <v>122</v>
      </c>
      <c r="L30" s="832"/>
      <c r="M30" s="832"/>
      <c r="N30" s="832"/>
      <c r="O30" s="832"/>
      <c r="P30" s="832"/>
      <c r="Q30" s="832"/>
      <c r="R30" s="832"/>
      <c r="S30" s="832"/>
      <c r="T30" s="832"/>
      <c r="U30" s="832"/>
      <c r="V30" s="833"/>
      <c r="W30" s="804" t="s">
        <v>6</v>
      </c>
      <c r="X30" s="804" t="s">
        <v>7</v>
      </c>
      <c r="Y30" s="145"/>
    </row>
    <row r="31" spans="1:25">
      <c r="A31" s="805"/>
      <c r="B31" s="842"/>
      <c r="C31" s="805"/>
      <c r="D31" s="845"/>
      <c r="E31" s="836" t="s">
        <v>8</v>
      </c>
      <c r="F31" s="837"/>
      <c r="G31" s="838"/>
      <c r="H31" s="839" t="s">
        <v>9</v>
      </c>
      <c r="I31" s="837"/>
      <c r="J31" s="840"/>
      <c r="K31" s="834"/>
      <c r="L31" s="834"/>
      <c r="M31" s="834"/>
      <c r="N31" s="834"/>
      <c r="O31" s="834"/>
      <c r="P31" s="834"/>
      <c r="Q31" s="834"/>
      <c r="R31" s="834"/>
      <c r="S31" s="834"/>
      <c r="T31" s="834"/>
      <c r="U31" s="834"/>
      <c r="V31" s="835"/>
      <c r="W31" s="805"/>
      <c r="X31" s="805"/>
      <c r="Y31" s="145"/>
    </row>
    <row r="32" spans="1:25" ht="15.75" thickBot="1">
      <c r="A32" s="806"/>
      <c r="B32" s="843"/>
      <c r="C32" s="811"/>
      <c r="D32" s="846"/>
      <c r="E32" s="10" t="s">
        <v>14</v>
      </c>
      <c r="F32" s="11" t="s">
        <v>15</v>
      </c>
      <c r="G32" s="12" t="s">
        <v>7</v>
      </c>
      <c r="H32" s="11" t="s">
        <v>14</v>
      </c>
      <c r="I32" s="11" t="s">
        <v>15</v>
      </c>
      <c r="J32" s="13" t="s">
        <v>7</v>
      </c>
      <c r="K32" s="824" t="s">
        <v>188</v>
      </c>
      <c r="L32" s="904"/>
      <c r="M32" s="904"/>
      <c r="N32" s="904"/>
      <c r="O32" s="904"/>
      <c r="P32" s="904"/>
      <c r="Q32" s="904"/>
      <c r="R32" s="904"/>
      <c r="S32" s="904"/>
      <c r="T32" s="904"/>
      <c r="U32" s="904"/>
      <c r="V32" s="905"/>
      <c r="W32" s="811"/>
      <c r="X32" s="811"/>
      <c r="Y32" s="145"/>
    </row>
    <row r="33" spans="1:25">
      <c r="A33" s="96"/>
      <c r="B33" s="46" t="s">
        <v>108</v>
      </c>
      <c r="C33" s="44" t="s">
        <v>36</v>
      </c>
      <c r="D33" s="422" t="s">
        <v>17</v>
      </c>
      <c r="E33" s="225">
        <v>30</v>
      </c>
      <c r="F33" s="226" t="s">
        <v>124</v>
      </c>
      <c r="G33" s="227">
        <v>1</v>
      </c>
      <c r="H33" s="226">
        <v>30</v>
      </c>
      <c r="I33" s="226" t="s">
        <v>102</v>
      </c>
      <c r="J33" s="228">
        <v>2</v>
      </c>
      <c r="K33" s="906"/>
      <c r="L33" s="906"/>
      <c r="M33" s="906"/>
      <c r="N33" s="906"/>
      <c r="O33" s="906"/>
      <c r="P33" s="906"/>
      <c r="Q33" s="906"/>
      <c r="R33" s="906"/>
      <c r="S33" s="906"/>
      <c r="T33" s="906"/>
      <c r="U33" s="906"/>
      <c r="V33" s="907"/>
      <c r="W33" s="69">
        <f t="shared" ref="W33:W41" si="4">SUM(E33,H33)</f>
        <v>60</v>
      </c>
      <c r="X33" s="69">
        <f t="shared" ref="X33:X41" si="5">SUM(G33,J33)</f>
        <v>3</v>
      </c>
      <c r="Y33" s="145"/>
    </row>
    <row r="34" spans="1:25">
      <c r="A34" s="24"/>
      <c r="B34" s="46" t="s">
        <v>109</v>
      </c>
      <c r="C34" s="44" t="s">
        <v>36</v>
      </c>
      <c r="D34" s="422" t="s">
        <v>17</v>
      </c>
      <c r="E34" s="408">
        <v>45</v>
      </c>
      <c r="F34" s="409" t="s">
        <v>124</v>
      </c>
      <c r="G34" s="410">
        <v>2</v>
      </c>
      <c r="H34" s="409">
        <v>45</v>
      </c>
      <c r="I34" s="409" t="s">
        <v>102</v>
      </c>
      <c r="J34" s="411">
        <v>3</v>
      </c>
      <c r="K34" s="906"/>
      <c r="L34" s="906"/>
      <c r="M34" s="906"/>
      <c r="N34" s="906"/>
      <c r="O34" s="906"/>
      <c r="P34" s="906"/>
      <c r="Q34" s="906"/>
      <c r="R34" s="906"/>
      <c r="S34" s="906"/>
      <c r="T34" s="906"/>
      <c r="U34" s="906"/>
      <c r="V34" s="907"/>
      <c r="W34" s="69">
        <f t="shared" si="4"/>
        <v>90</v>
      </c>
      <c r="X34" s="62">
        <f t="shared" si="5"/>
        <v>5</v>
      </c>
      <c r="Y34" s="145"/>
    </row>
    <row r="35" spans="1:25">
      <c r="A35" s="24"/>
      <c r="B35" s="46" t="s">
        <v>110</v>
      </c>
      <c r="C35" s="44" t="s">
        <v>36</v>
      </c>
      <c r="D35" s="422" t="s">
        <v>17</v>
      </c>
      <c r="E35" s="97"/>
      <c r="F35" s="98"/>
      <c r="G35" s="66"/>
      <c r="H35" s="98">
        <v>30</v>
      </c>
      <c r="I35" s="98" t="s">
        <v>124</v>
      </c>
      <c r="J35" s="99">
        <v>1</v>
      </c>
      <c r="K35" s="906"/>
      <c r="L35" s="906"/>
      <c r="M35" s="906"/>
      <c r="N35" s="906"/>
      <c r="O35" s="906"/>
      <c r="P35" s="906"/>
      <c r="Q35" s="906"/>
      <c r="R35" s="906"/>
      <c r="S35" s="906"/>
      <c r="T35" s="906"/>
      <c r="U35" s="906"/>
      <c r="V35" s="907"/>
      <c r="W35" s="69">
        <f t="shared" si="4"/>
        <v>30</v>
      </c>
      <c r="X35" s="69">
        <f t="shared" si="5"/>
        <v>1</v>
      </c>
      <c r="Y35" s="145"/>
    </row>
    <row r="36" spans="1:25">
      <c r="A36" s="24"/>
      <c r="B36" s="100" t="s">
        <v>111</v>
      </c>
      <c r="C36" s="44" t="s">
        <v>36</v>
      </c>
      <c r="D36" s="422" t="s">
        <v>100</v>
      </c>
      <c r="E36" s="408">
        <v>30</v>
      </c>
      <c r="F36" s="425" t="s">
        <v>124</v>
      </c>
      <c r="G36" s="410">
        <v>1</v>
      </c>
      <c r="H36" s="409">
        <v>30</v>
      </c>
      <c r="I36" s="425" t="s">
        <v>102</v>
      </c>
      <c r="J36" s="411">
        <v>2</v>
      </c>
      <c r="K36" s="906"/>
      <c r="L36" s="906"/>
      <c r="M36" s="906"/>
      <c r="N36" s="906"/>
      <c r="O36" s="906"/>
      <c r="P36" s="906"/>
      <c r="Q36" s="906"/>
      <c r="R36" s="906"/>
      <c r="S36" s="906"/>
      <c r="T36" s="906"/>
      <c r="U36" s="906"/>
      <c r="V36" s="907"/>
      <c r="W36" s="69">
        <f t="shared" si="4"/>
        <v>60</v>
      </c>
      <c r="X36" s="69">
        <f t="shared" si="5"/>
        <v>3</v>
      </c>
      <c r="Y36" s="145"/>
    </row>
    <row r="37" spans="1:25">
      <c r="A37" s="101"/>
      <c r="B37" s="102" t="s">
        <v>37</v>
      </c>
      <c r="C37" s="103" t="s">
        <v>36</v>
      </c>
      <c r="D37" s="71" t="s">
        <v>115</v>
      </c>
      <c r="E37" s="408">
        <v>15</v>
      </c>
      <c r="F37" s="425" t="s">
        <v>124</v>
      </c>
      <c r="G37" s="410">
        <v>1</v>
      </c>
      <c r="H37" s="409"/>
      <c r="I37" s="425"/>
      <c r="J37" s="411"/>
      <c r="K37" s="906"/>
      <c r="L37" s="906"/>
      <c r="M37" s="906"/>
      <c r="N37" s="906"/>
      <c r="O37" s="906"/>
      <c r="P37" s="906"/>
      <c r="Q37" s="906"/>
      <c r="R37" s="906"/>
      <c r="S37" s="906"/>
      <c r="T37" s="906"/>
      <c r="U37" s="906"/>
      <c r="V37" s="907"/>
      <c r="W37" s="69">
        <f t="shared" si="4"/>
        <v>15</v>
      </c>
      <c r="X37" s="62">
        <f t="shared" si="5"/>
        <v>1</v>
      </c>
      <c r="Y37" s="145"/>
    </row>
    <row r="38" spans="1:25">
      <c r="A38" s="24"/>
      <c r="B38" s="25" t="s">
        <v>112</v>
      </c>
      <c r="C38" s="44" t="s">
        <v>36</v>
      </c>
      <c r="D38" s="422" t="s">
        <v>115</v>
      </c>
      <c r="E38" s="408"/>
      <c r="F38" s="409"/>
      <c r="G38" s="410"/>
      <c r="H38" s="409">
        <v>15</v>
      </c>
      <c r="I38" s="409" t="s">
        <v>124</v>
      </c>
      <c r="J38" s="411">
        <v>1</v>
      </c>
      <c r="K38" s="906"/>
      <c r="L38" s="906"/>
      <c r="M38" s="906"/>
      <c r="N38" s="906"/>
      <c r="O38" s="906"/>
      <c r="P38" s="906"/>
      <c r="Q38" s="906"/>
      <c r="R38" s="906"/>
      <c r="S38" s="906"/>
      <c r="T38" s="906"/>
      <c r="U38" s="906"/>
      <c r="V38" s="907"/>
      <c r="W38" s="69">
        <f t="shared" si="4"/>
        <v>15</v>
      </c>
      <c r="X38" s="69">
        <f t="shared" si="5"/>
        <v>1</v>
      </c>
      <c r="Y38" s="145"/>
    </row>
    <row r="39" spans="1:25">
      <c r="A39" s="24"/>
      <c r="B39" s="113" t="s">
        <v>132</v>
      </c>
      <c r="C39" s="44" t="s">
        <v>36</v>
      </c>
      <c r="D39" s="422" t="s">
        <v>115</v>
      </c>
      <c r="E39" s="408">
        <v>15</v>
      </c>
      <c r="F39" s="409" t="s">
        <v>102</v>
      </c>
      <c r="G39" s="410">
        <v>0.5</v>
      </c>
      <c r="H39" s="409"/>
      <c r="I39" s="409"/>
      <c r="J39" s="411"/>
      <c r="K39" s="906"/>
      <c r="L39" s="906"/>
      <c r="M39" s="906"/>
      <c r="N39" s="906"/>
      <c r="O39" s="906"/>
      <c r="P39" s="906"/>
      <c r="Q39" s="906"/>
      <c r="R39" s="906"/>
      <c r="S39" s="906"/>
      <c r="T39" s="906"/>
      <c r="U39" s="906"/>
      <c r="V39" s="907"/>
      <c r="W39" s="69">
        <f>SUM(E39,H39)</f>
        <v>15</v>
      </c>
      <c r="X39" s="69">
        <f>SUM(G39,J39)</f>
        <v>0.5</v>
      </c>
      <c r="Y39" s="145"/>
    </row>
    <row r="40" spans="1:25">
      <c r="A40" s="24"/>
      <c r="B40" s="46" t="s">
        <v>113</v>
      </c>
      <c r="C40" s="44" t="s">
        <v>36</v>
      </c>
      <c r="D40" s="422" t="s">
        <v>115</v>
      </c>
      <c r="E40" s="408">
        <v>30</v>
      </c>
      <c r="F40" s="409" t="s">
        <v>124</v>
      </c>
      <c r="G40" s="410">
        <v>2</v>
      </c>
      <c r="H40" s="409"/>
      <c r="I40" s="409"/>
      <c r="J40" s="411"/>
      <c r="K40" s="908"/>
      <c r="L40" s="908"/>
      <c r="M40" s="908"/>
      <c r="N40" s="908"/>
      <c r="O40" s="908"/>
      <c r="P40" s="908"/>
      <c r="Q40" s="908"/>
      <c r="R40" s="908"/>
      <c r="S40" s="908"/>
      <c r="T40" s="908"/>
      <c r="U40" s="908"/>
      <c r="V40" s="909"/>
      <c r="W40" s="69">
        <f t="shared" si="4"/>
        <v>30</v>
      </c>
      <c r="X40" s="69">
        <f t="shared" si="5"/>
        <v>2</v>
      </c>
      <c r="Y40" s="145"/>
    </row>
    <row r="41" spans="1:25" ht="15.75" thickBot="1">
      <c r="A41" s="157"/>
      <c r="B41" s="158" t="s">
        <v>114</v>
      </c>
      <c r="C41" s="159" t="s">
        <v>36</v>
      </c>
      <c r="D41" s="182" t="s">
        <v>115</v>
      </c>
      <c r="E41" s="82">
        <v>60</v>
      </c>
      <c r="F41" s="83" t="s">
        <v>124</v>
      </c>
      <c r="G41" s="84">
        <v>4</v>
      </c>
      <c r="H41" s="83">
        <v>60</v>
      </c>
      <c r="I41" s="83" t="s">
        <v>124</v>
      </c>
      <c r="J41" s="85">
        <v>4</v>
      </c>
      <c r="K41" s="832" t="s">
        <v>117</v>
      </c>
      <c r="L41" s="832"/>
      <c r="M41" s="832"/>
      <c r="N41" s="832"/>
      <c r="O41" s="832"/>
      <c r="P41" s="832"/>
      <c r="Q41" s="832"/>
      <c r="R41" s="832"/>
      <c r="S41" s="832"/>
      <c r="T41" s="832"/>
      <c r="U41" s="832"/>
      <c r="V41" s="833"/>
      <c r="W41" s="160">
        <f t="shared" si="4"/>
        <v>120</v>
      </c>
      <c r="X41" s="161">
        <f t="shared" si="5"/>
        <v>8</v>
      </c>
      <c r="Y41" s="145"/>
    </row>
    <row r="42" spans="1:25" ht="15.75" thickBot="1">
      <c r="A42" s="101"/>
      <c r="B42" s="162"/>
      <c r="C42" s="163"/>
      <c r="D42" s="442" t="s">
        <v>136</v>
      </c>
      <c r="E42" s="466">
        <f>SUM(E33:E41)</f>
        <v>225</v>
      </c>
      <c r="F42" s="106"/>
      <c r="G42" s="107">
        <f>SUM(G33:G41)</f>
        <v>11.5</v>
      </c>
      <c r="H42" s="106">
        <f>SUM(H33:H41)</f>
        <v>210</v>
      </c>
      <c r="I42" s="106"/>
      <c r="J42" s="107">
        <f>SUM(J33:J41)</f>
        <v>13</v>
      </c>
      <c r="K42" s="108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10"/>
      <c r="W42" s="111">
        <f>SUM(E42,H42)</f>
        <v>435</v>
      </c>
      <c r="X42" s="112">
        <f>SUM(G42,J42)</f>
        <v>24.5</v>
      </c>
      <c r="Y42" s="145"/>
    </row>
    <row r="43" spans="1:25" ht="22.5" customHeight="1">
      <c r="A43" s="137"/>
      <c r="B43" s="113"/>
      <c r="C43" s="137"/>
      <c r="D43" s="465" t="s">
        <v>38</v>
      </c>
      <c r="E43" s="464">
        <f>SUM(E5:E28)</f>
        <v>215</v>
      </c>
      <c r="F43" s="29"/>
      <c r="G43" s="30">
        <f>SUM(G5:G41)</f>
        <v>30.5</v>
      </c>
      <c r="H43" s="29">
        <f>SUM(H5:H28)</f>
        <v>285</v>
      </c>
      <c r="I43" s="29"/>
      <c r="J43" s="30">
        <f>SUM(J5:J41)</f>
        <v>39</v>
      </c>
      <c r="K43" s="35">
        <f>SUM(K5:K28)</f>
        <v>255</v>
      </c>
      <c r="L43" s="35"/>
      <c r="M43" s="165">
        <f>SUM(M5:M41)</f>
        <v>25</v>
      </c>
      <c r="N43" s="35">
        <f>SUM(N5:N28)</f>
        <v>255</v>
      </c>
      <c r="O43" s="35"/>
      <c r="P43" s="34">
        <f>SUM(P5:P41)</f>
        <v>30</v>
      </c>
      <c r="Q43" s="40">
        <f>SUM(Q5:Q28)</f>
        <v>255</v>
      </c>
      <c r="R43" s="40"/>
      <c r="S43" s="39">
        <f>SUM(S5:S41)</f>
        <v>24</v>
      </c>
      <c r="T43" s="40">
        <f>SUM(T5:T28)</f>
        <v>225</v>
      </c>
      <c r="U43" s="40"/>
      <c r="V43" s="39">
        <f>SUM(V5:V41)</f>
        <v>35</v>
      </c>
      <c r="W43" s="138">
        <f>SUM(W5:W28)</f>
        <v>1490</v>
      </c>
      <c r="X43" s="386">
        <f>SUM(X3:X28)</f>
        <v>159</v>
      </c>
      <c r="Y43" s="145"/>
    </row>
    <row r="44" spans="1:25" ht="22.5" customHeight="1">
      <c r="A44" s="137"/>
      <c r="B44" s="137"/>
      <c r="C44" s="137"/>
      <c r="D44" s="442" t="s">
        <v>39</v>
      </c>
      <c r="E44" s="855">
        <f>SUM(E43,H43)-(E10+H10)</f>
        <v>500</v>
      </c>
      <c r="F44" s="857"/>
      <c r="G44" s="857"/>
      <c r="H44" s="857">
        <f>SUM(G43,J43)</f>
        <v>69.5</v>
      </c>
      <c r="I44" s="857"/>
      <c r="J44" s="857"/>
      <c r="K44" s="853">
        <f>SUM(K43,N43)-(K10+N10)</f>
        <v>480</v>
      </c>
      <c r="L44" s="854"/>
      <c r="M44" s="855"/>
      <c r="N44" s="853">
        <f>SUM(M43,P43)</f>
        <v>55</v>
      </c>
      <c r="O44" s="854"/>
      <c r="P44" s="855"/>
      <c r="Q44" s="853">
        <f>SUM(Q43,T43)-(Q10+T10)</f>
        <v>450</v>
      </c>
      <c r="R44" s="854"/>
      <c r="S44" s="855"/>
      <c r="T44" s="853">
        <f>SUM(S43,V43)</f>
        <v>59</v>
      </c>
      <c r="U44" s="854"/>
      <c r="V44" s="855"/>
      <c r="W44" s="224">
        <f>W43+W42</f>
        <v>1925</v>
      </c>
      <c r="X44" s="388">
        <f>X43+X42</f>
        <v>183.5</v>
      </c>
      <c r="Y44" s="145"/>
    </row>
    <row r="45" spans="1:25">
      <c r="A45" s="137"/>
      <c r="B45" s="137"/>
      <c r="C45" s="137"/>
      <c r="D45" s="13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42">
        <f>SUM(X26,X27,X10,X8,X33:X41,X6)</f>
        <v>56.5</v>
      </c>
      <c r="X45" s="389" t="s">
        <v>7</v>
      </c>
      <c r="Y45" s="145"/>
    </row>
    <row r="46" spans="1: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495">
        <f>(100*W45)/X44</f>
        <v>30.790190735694821</v>
      </c>
      <c r="X46" s="1"/>
    </row>
    <row r="47" spans="1:25" ht="28.5" customHeight="1"/>
  </sheetData>
  <sheetProtection selectLockedCells="1" selectUnlockedCells="1"/>
  <mergeCells count="37">
    <mergeCell ref="W2:W4"/>
    <mergeCell ref="A2:A4"/>
    <mergeCell ref="B2:B4"/>
    <mergeCell ref="X30:X32"/>
    <mergeCell ref="C2:C4"/>
    <mergeCell ref="D2:D4"/>
    <mergeCell ref="E2:J2"/>
    <mergeCell ref="Q3:S3"/>
    <mergeCell ref="Q2:V2"/>
    <mergeCell ref="W30:W32"/>
    <mergeCell ref="B30:B32"/>
    <mergeCell ref="C30:C32"/>
    <mergeCell ref="D30:D32"/>
    <mergeCell ref="H31:J31"/>
    <mergeCell ref="A1:X1"/>
    <mergeCell ref="K32:V40"/>
    <mergeCell ref="T3:V3"/>
    <mergeCell ref="B29:X29"/>
    <mergeCell ref="A30:A32"/>
    <mergeCell ref="K2:P2"/>
    <mergeCell ref="X2:X4"/>
    <mergeCell ref="E3:G3"/>
    <mergeCell ref="H3:J3"/>
    <mergeCell ref="K3:M3"/>
    <mergeCell ref="N3:P3"/>
    <mergeCell ref="A5:A20"/>
    <mergeCell ref="A21:A28"/>
    <mergeCell ref="E30:J30"/>
    <mergeCell ref="K30:V31"/>
    <mergeCell ref="E31:G31"/>
    <mergeCell ref="Q44:S44"/>
    <mergeCell ref="K41:V41"/>
    <mergeCell ref="E44:G44"/>
    <mergeCell ref="H44:J44"/>
    <mergeCell ref="K44:M44"/>
    <mergeCell ref="T44:V44"/>
    <mergeCell ref="N44:P44"/>
  </mergeCells>
  <pageMargins left="0.25" right="0.25" top="0.75" bottom="0.75" header="0.3" footer="0.51180555555555551"/>
  <pageSetup paperSize="9" scale="69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R35"/>
  <sheetViews>
    <sheetView zoomScale="90" zoomScaleNormal="90" workbookViewId="0">
      <selection activeCell="K27" sqref="K27:P30"/>
    </sheetView>
  </sheetViews>
  <sheetFormatPr defaultColWidth="11.42578125" defaultRowHeight="12.75"/>
  <cols>
    <col min="1" max="1" width="5.7109375" style="145" customWidth="1"/>
    <col min="2" max="2" width="38.5703125" style="145" customWidth="1"/>
    <col min="3" max="3" width="12" style="145" customWidth="1"/>
    <col min="4" max="4" width="9.7109375" style="145" customWidth="1"/>
    <col min="5" max="5" width="5" style="145" customWidth="1"/>
    <col min="6" max="6" width="4.28515625" style="145" customWidth="1"/>
    <col min="7" max="8" width="5" style="145" customWidth="1"/>
    <col min="9" max="9" width="4.5703125" style="145" customWidth="1"/>
    <col min="10" max="10" width="5" style="145" customWidth="1"/>
    <col min="11" max="16" width="5.7109375" style="145" customWidth="1"/>
    <col min="17" max="17" width="5.85546875" style="145" bestFit="1" customWidth="1"/>
    <col min="18" max="18" width="6.140625" style="145" customWidth="1"/>
    <col min="19" max="16384" width="11.42578125" style="145"/>
  </cols>
  <sheetData>
    <row r="1" spans="1:18" ht="16.5" thickBot="1">
      <c r="A1" s="936" t="s">
        <v>143</v>
      </c>
      <c r="B1" s="936"/>
      <c r="C1" s="936"/>
      <c r="D1" s="936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6"/>
      <c r="R1" s="936"/>
    </row>
    <row r="2" spans="1:18" ht="12.75" customHeight="1" thickBot="1">
      <c r="A2" s="856"/>
      <c r="B2" s="857" t="s">
        <v>0</v>
      </c>
      <c r="C2" s="856" t="s">
        <v>1</v>
      </c>
      <c r="D2" s="858" t="s">
        <v>2</v>
      </c>
      <c r="E2" s="952" t="s">
        <v>3</v>
      </c>
      <c r="F2" s="953"/>
      <c r="G2" s="953"/>
      <c r="H2" s="953"/>
      <c r="I2" s="953"/>
      <c r="J2" s="954"/>
      <c r="K2" s="955" t="s">
        <v>4</v>
      </c>
      <c r="L2" s="956"/>
      <c r="M2" s="956"/>
      <c r="N2" s="956"/>
      <c r="O2" s="956"/>
      <c r="P2" s="957"/>
      <c r="Q2" s="849" t="s">
        <v>6</v>
      </c>
      <c r="R2" s="856" t="s">
        <v>7</v>
      </c>
    </row>
    <row r="3" spans="1:18">
      <c r="A3" s="856"/>
      <c r="B3" s="857"/>
      <c r="C3" s="856"/>
      <c r="D3" s="858"/>
      <c r="E3" s="817" t="s">
        <v>8</v>
      </c>
      <c r="F3" s="818"/>
      <c r="G3" s="818"/>
      <c r="H3" s="818" t="s">
        <v>9</v>
      </c>
      <c r="I3" s="818"/>
      <c r="J3" s="819"/>
      <c r="K3" s="880" t="s">
        <v>10</v>
      </c>
      <c r="L3" s="881"/>
      <c r="M3" s="881"/>
      <c r="N3" s="881" t="s">
        <v>11</v>
      </c>
      <c r="O3" s="881"/>
      <c r="P3" s="882"/>
      <c r="Q3" s="849"/>
      <c r="R3" s="856"/>
    </row>
    <row r="4" spans="1:18" ht="13.5" thickBot="1">
      <c r="A4" s="856"/>
      <c r="B4" s="857"/>
      <c r="C4" s="856"/>
      <c r="D4" s="858"/>
      <c r="E4" s="10" t="s">
        <v>14</v>
      </c>
      <c r="F4" s="11" t="s">
        <v>15</v>
      </c>
      <c r="G4" s="12" t="s">
        <v>7</v>
      </c>
      <c r="H4" s="11" t="s">
        <v>14</v>
      </c>
      <c r="I4" s="11" t="s">
        <v>15</v>
      </c>
      <c r="J4" s="13" t="s">
        <v>7</v>
      </c>
      <c r="K4" s="510" t="s">
        <v>14</v>
      </c>
      <c r="L4" s="511" t="s">
        <v>15</v>
      </c>
      <c r="M4" s="512" t="s">
        <v>7</v>
      </c>
      <c r="N4" s="513" t="s">
        <v>14</v>
      </c>
      <c r="O4" s="511" t="s">
        <v>15</v>
      </c>
      <c r="P4" s="514" t="s">
        <v>7</v>
      </c>
      <c r="Q4" s="849"/>
      <c r="R4" s="856"/>
    </row>
    <row r="5" spans="1:18">
      <c r="A5" s="886" t="s">
        <v>167</v>
      </c>
      <c r="B5" s="46" t="s">
        <v>98</v>
      </c>
      <c r="C5" s="116" t="s">
        <v>16</v>
      </c>
      <c r="D5" s="117" t="s">
        <v>127</v>
      </c>
      <c r="E5" s="28">
        <v>30</v>
      </c>
      <c r="F5" s="29" t="s">
        <v>123</v>
      </c>
      <c r="G5" s="30">
        <v>10</v>
      </c>
      <c r="H5" s="29">
        <v>30</v>
      </c>
      <c r="I5" s="29" t="s">
        <v>123</v>
      </c>
      <c r="J5" s="31">
        <v>10</v>
      </c>
      <c r="K5" s="354">
        <v>30</v>
      </c>
      <c r="L5" s="355" t="s">
        <v>123</v>
      </c>
      <c r="M5" s="356">
        <v>14</v>
      </c>
      <c r="N5" s="357">
        <v>30</v>
      </c>
      <c r="O5" s="355" t="s">
        <v>171</v>
      </c>
      <c r="P5" s="358">
        <v>26</v>
      </c>
      <c r="Q5" s="61">
        <f t="shared" ref="Q5:Q23" si="0">SUM(E5,H5,K5,N5)</f>
        <v>120</v>
      </c>
      <c r="R5" s="69">
        <f t="shared" ref="R5:R23" si="1">SUM(G5,J5,M5,P5)</f>
        <v>60</v>
      </c>
    </row>
    <row r="6" spans="1:18">
      <c r="A6" s="887"/>
      <c r="B6" s="407" t="s">
        <v>40</v>
      </c>
      <c r="C6" s="44" t="s">
        <v>19</v>
      </c>
      <c r="D6" s="71" t="s">
        <v>128</v>
      </c>
      <c r="E6" s="47"/>
      <c r="F6" s="48"/>
      <c r="G6" s="438"/>
      <c r="H6" s="437"/>
      <c r="I6" s="437"/>
      <c r="J6" s="50"/>
      <c r="K6" s="430">
        <v>15</v>
      </c>
      <c r="L6" s="119" t="s">
        <v>124</v>
      </c>
      <c r="M6" s="708">
        <v>3</v>
      </c>
      <c r="N6" s="709"/>
      <c r="O6" s="119"/>
      <c r="P6" s="433"/>
      <c r="Q6" s="61">
        <f t="shared" si="0"/>
        <v>15</v>
      </c>
      <c r="R6" s="62">
        <f t="shared" si="1"/>
        <v>3</v>
      </c>
    </row>
    <row r="7" spans="1:18">
      <c r="A7" s="887"/>
      <c r="B7" s="407" t="s">
        <v>41</v>
      </c>
      <c r="C7" s="44" t="s">
        <v>19</v>
      </c>
      <c r="D7" s="71" t="s">
        <v>101</v>
      </c>
      <c r="E7" s="47"/>
      <c r="F7" s="523"/>
      <c r="G7" s="245"/>
      <c r="H7" s="244"/>
      <c r="I7" s="244"/>
      <c r="J7" s="238"/>
      <c r="K7" s="430"/>
      <c r="L7" s="521"/>
      <c r="M7" s="361"/>
      <c r="N7" s="359">
        <v>4</v>
      </c>
      <c r="O7" s="522" t="s">
        <v>124</v>
      </c>
      <c r="P7" s="433">
        <v>4</v>
      </c>
      <c r="Q7" s="61">
        <f t="shared" si="0"/>
        <v>4</v>
      </c>
      <c r="R7" s="62">
        <f t="shared" si="1"/>
        <v>4</v>
      </c>
    </row>
    <row r="8" spans="1:18">
      <c r="A8" s="887"/>
      <c r="B8" s="407" t="s">
        <v>18</v>
      </c>
      <c r="C8" s="44" t="s">
        <v>19</v>
      </c>
      <c r="D8" s="123" t="s">
        <v>130</v>
      </c>
      <c r="E8" s="76">
        <v>30</v>
      </c>
      <c r="F8" s="523" t="s">
        <v>123</v>
      </c>
      <c r="G8" s="309">
        <v>5</v>
      </c>
      <c r="H8" s="247">
        <v>30</v>
      </c>
      <c r="I8" s="244" t="s">
        <v>123</v>
      </c>
      <c r="J8" s="241">
        <v>5</v>
      </c>
      <c r="K8" s="443"/>
      <c r="L8" s="706"/>
      <c r="M8" s="363"/>
      <c r="N8" s="363"/>
      <c r="O8" s="707"/>
      <c r="P8" s="445"/>
      <c r="Q8" s="61">
        <f t="shared" si="0"/>
        <v>60</v>
      </c>
      <c r="R8" s="62">
        <f t="shared" si="1"/>
        <v>10</v>
      </c>
    </row>
    <row r="9" spans="1:18">
      <c r="A9" s="887"/>
      <c r="B9" s="407" t="s">
        <v>23</v>
      </c>
      <c r="C9" s="44" t="s">
        <v>19</v>
      </c>
      <c r="D9" s="71" t="s">
        <v>21</v>
      </c>
      <c r="E9" s="408">
        <v>45</v>
      </c>
      <c r="F9" s="712" t="s">
        <v>124</v>
      </c>
      <c r="G9" s="245">
        <v>3</v>
      </c>
      <c r="H9" s="244">
        <v>45</v>
      </c>
      <c r="I9" s="247" t="s">
        <v>124</v>
      </c>
      <c r="J9" s="715">
        <v>3</v>
      </c>
      <c r="K9" s="408">
        <v>45</v>
      </c>
      <c r="L9" s="712" t="s">
        <v>124</v>
      </c>
      <c r="M9" s="245">
        <v>3</v>
      </c>
      <c r="N9" s="244">
        <v>45</v>
      </c>
      <c r="O9" s="716" t="s">
        <v>124</v>
      </c>
      <c r="P9" s="320">
        <v>3</v>
      </c>
      <c r="Q9" s="61">
        <f t="shared" si="0"/>
        <v>180</v>
      </c>
      <c r="R9" s="62">
        <f t="shared" si="1"/>
        <v>12</v>
      </c>
    </row>
    <row r="10" spans="1:18">
      <c r="A10" s="887"/>
      <c r="B10" s="407" t="s">
        <v>133</v>
      </c>
      <c r="C10" s="116" t="s">
        <v>16</v>
      </c>
      <c r="D10" s="71" t="s">
        <v>128</v>
      </c>
      <c r="E10" s="76"/>
      <c r="F10" s="712"/>
      <c r="G10" s="309"/>
      <c r="H10" s="247"/>
      <c r="I10" s="247"/>
      <c r="J10" s="241"/>
      <c r="K10" s="443">
        <v>15</v>
      </c>
      <c r="L10" s="706" t="s">
        <v>124</v>
      </c>
      <c r="M10" s="363">
        <v>1</v>
      </c>
      <c r="N10" s="363">
        <v>15</v>
      </c>
      <c r="O10" s="707" t="s">
        <v>102</v>
      </c>
      <c r="P10" s="445">
        <v>2</v>
      </c>
      <c r="Q10" s="61">
        <f t="shared" si="0"/>
        <v>30</v>
      </c>
      <c r="R10" s="69">
        <f t="shared" si="1"/>
        <v>3</v>
      </c>
    </row>
    <row r="11" spans="1:18">
      <c r="A11" s="887"/>
      <c r="B11" s="407" t="s">
        <v>134</v>
      </c>
      <c r="C11" s="116" t="s">
        <v>16</v>
      </c>
      <c r="D11" s="123" t="s">
        <v>130</v>
      </c>
      <c r="E11" s="76"/>
      <c r="F11" s="712"/>
      <c r="G11" s="309"/>
      <c r="H11" s="247"/>
      <c r="I11" s="247"/>
      <c r="J11" s="241"/>
      <c r="K11" s="443">
        <v>30</v>
      </c>
      <c r="L11" s="706" t="s">
        <v>102</v>
      </c>
      <c r="M11" s="363">
        <v>2</v>
      </c>
      <c r="N11" s="363"/>
      <c r="O11" s="707"/>
      <c r="P11" s="445"/>
      <c r="Q11" s="61">
        <f t="shared" si="0"/>
        <v>30</v>
      </c>
      <c r="R11" s="69">
        <f t="shared" si="1"/>
        <v>2</v>
      </c>
    </row>
    <row r="12" spans="1:18">
      <c r="A12" s="887"/>
      <c r="B12" s="407" t="s">
        <v>50</v>
      </c>
      <c r="C12" s="116" t="s">
        <v>16</v>
      </c>
      <c r="D12" s="71" t="s">
        <v>128</v>
      </c>
      <c r="E12" s="76">
        <v>30</v>
      </c>
      <c r="F12" s="712" t="s">
        <v>124</v>
      </c>
      <c r="G12" s="309">
        <v>1</v>
      </c>
      <c r="H12" s="247">
        <v>30</v>
      </c>
      <c r="I12" s="247" t="s">
        <v>102</v>
      </c>
      <c r="J12" s="241">
        <v>2</v>
      </c>
      <c r="K12" s="443"/>
      <c r="L12" s="444"/>
      <c r="M12" s="710"/>
      <c r="N12" s="710"/>
      <c r="O12" s="444"/>
      <c r="P12" s="445"/>
      <c r="Q12" s="61">
        <f t="shared" si="0"/>
        <v>60</v>
      </c>
      <c r="R12" s="69">
        <f t="shared" si="1"/>
        <v>3</v>
      </c>
    </row>
    <row r="13" spans="1:18">
      <c r="A13" s="887"/>
      <c r="B13" s="407" t="s">
        <v>49</v>
      </c>
      <c r="C13" s="116" t="s">
        <v>16</v>
      </c>
      <c r="D13" s="71" t="s">
        <v>128</v>
      </c>
      <c r="E13" s="76">
        <v>15</v>
      </c>
      <c r="F13" s="70" t="s">
        <v>124</v>
      </c>
      <c r="G13" s="714">
        <v>0.5</v>
      </c>
      <c r="H13" s="212">
        <v>15</v>
      </c>
      <c r="I13" s="212" t="s">
        <v>102</v>
      </c>
      <c r="J13" s="78">
        <v>1</v>
      </c>
      <c r="K13" s="443">
        <v>15</v>
      </c>
      <c r="L13" s="444" t="s">
        <v>124</v>
      </c>
      <c r="M13" s="444">
        <v>0.5</v>
      </c>
      <c r="N13" s="444">
        <v>15</v>
      </c>
      <c r="O13" s="444" t="s">
        <v>102</v>
      </c>
      <c r="P13" s="445">
        <v>1</v>
      </c>
      <c r="Q13" s="61">
        <f t="shared" si="0"/>
        <v>60</v>
      </c>
      <c r="R13" s="69">
        <f t="shared" si="1"/>
        <v>3</v>
      </c>
    </row>
    <row r="14" spans="1:18">
      <c r="A14" s="896"/>
      <c r="B14" s="407" t="s">
        <v>24</v>
      </c>
      <c r="C14" s="116" t="s">
        <v>16</v>
      </c>
      <c r="D14" s="123" t="s">
        <v>130</v>
      </c>
      <c r="E14" s="47">
        <v>30</v>
      </c>
      <c r="F14" s="48" t="s">
        <v>124</v>
      </c>
      <c r="G14" s="49">
        <v>1</v>
      </c>
      <c r="H14" s="48">
        <v>30</v>
      </c>
      <c r="I14" s="48" t="s">
        <v>102</v>
      </c>
      <c r="J14" s="50">
        <v>2</v>
      </c>
      <c r="K14" s="430"/>
      <c r="L14" s="432"/>
      <c r="M14" s="431"/>
      <c r="N14" s="432"/>
      <c r="O14" s="432"/>
      <c r="P14" s="433"/>
      <c r="Q14" s="61">
        <f t="shared" si="0"/>
        <v>60</v>
      </c>
      <c r="R14" s="69">
        <f t="shared" si="1"/>
        <v>3</v>
      </c>
    </row>
    <row r="15" spans="1:18" ht="12.75" customHeight="1">
      <c r="A15" s="886" t="s">
        <v>168</v>
      </c>
      <c r="B15" s="407" t="s">
        <v>180</v>
      </c>
      <c r="C15" s="429" t="s">
        <v>16</v>
      </c>
      <c r="D15" s="434" t="s">
        <v>130</v>
      </c>
      <c r="E15" s="426"/>
      <c r="F15" s="425"/>
      <c r="G15" s="427"/>
      <c r="H15" s="425">
        <v>30</v>
      </c>
      <c r="I15" s="425" t="s">
        <v>125</v>
      </c>
      <c r="J15" s="428">
        <v>2</v>
      </c>
      <c r="K15" s="430"/>
      <c r="L15" s="432"/>
      <c r="M15" s="431"/>
      <c r="N15" s="432"/>
      <c r="O15" s="432"/>
      <c r="P15" s="433"/>
      <c r="Q15" s="61">
        <f t="shared" si="0"/>
        <v>30</v>
      </c>
      <c r="R15" s="69">
        <f t="shared" si="1"/>
        <v>2</v>
      </c>
    </row>
    <row r="16" spans="1:18" s="440" customFormat="1">
      <c r="A16" s="887"/>
      <c r="B16" s="407" t="s">
        <v>181</v>
      </c>
      <c r="C16" s="429" t="s">
        <v>16</v>
      </c>
      <c r="D16" s="434" t="s">
        <v>130</v>
      </c>
      <c r="E16" s="408">
        <v>30</v>
      </c>
      <c r="F16" s="425" t="s">
        <v>125</v>
      </c>
      <c r="G16" s="410">
        <v>2</v>
      </c>
      <c r="H16" s="409"/>
      <c r="I16" s="425"/>
      <c r="J16" s="411"/>
      <c r="K16" s="430"/>
      <c r="L16" s="432"/>
      <c r="M16" s="431"/>
      <c r="N16" s="432"/>
      <c r="O16" s="432"/>
      <c r="P16" s="433"/>
      <c r="Q16" s="420">
        <f t="shared" si="0"/>
        <v>30</v>
      </c>
      <c r="R16" s="424">
        <f t="shared" si="1"/>
        <v>2</v>
      </c>
    </row>
    <row r="17" spans="1:18">
      <c r="A17" s="887"/>
      <c r="B17" s="75" t="s">
        <v>94</v>
      </c>
      <c r="C17" s="44" t="s">
        <v>16</v>
      </c>
      <c r="D17" s="123" t="s">
        <v>130</v>
      </c>
      <c r="E17" s="47"/>
      <c r="F17" s="48"/>
      <c r="G17" s="49"/>
      <c r="H17" s="48">
        <v>30</v>
      </c>
      <c r="I17" s="48" t="s">
        <v>102</v>
      </c>
      <c r="J17" s="50">
        <v>2</v>
      </c>
      <c r="K17" s="430"/>
      <c r="L17" s="432"/>
      <c r="M17" s="431"/>
      <c r="N17" s="432"/>
      <c r="O17" s="432"/>
      <c r="P17" s="433"/>
      <c r="Q17" s="61">
        <f t="shared" si="0"/>
        <v>30</v>
      </c>
      <c r="R17" s="69">
        <f t="shared" si="1"/>
        <v>2</v>
      </c>
    </row>
    <row r="18" spans="1:18">
      <c r="A18" s="887"/>
      <c r="B18" s="46" t="s">
        <v>106</v>
      </c>
      <c r="C18" s="116" t="s">
        <v>16</v>
      </c>
      <c r="D18" s="123" t="s">
        <v>130</v>
      </c>
      <c r="E18" s="47">
        <v>30</v>
      </c>
      <c r="F18" s="70" t="s">
        <v>102</v>
      </c>
      <c r="G18" s="49">
        <v>2</v>
      </c>
      <c r="H18" s="48"/>
      <c r="I18" s="48"/>
      <c r="J18" s="50"/>
      <c r="K18" s="430"/>
      <c r="L18" s="432"/>
      <c r="M18" s="431"/>
      <c r="N18" s="432"/>
      <c r="O18" s="432"/>
      <c r="P18" s="433"/>
      <c r="Q18" s="61">
        <f t="shared" si="0"/>
        <v>30</v>
      </c>
      <c r="R18" s="69">
        <f t="shared" si="1"/>
        <v>2</v>
      </c>
    </row>
    <row r="19" spans="1:18">
      <c r="A19" s="887"/>
      <c r="B19" s="46" t="s">
        <v>42</v>
      </c>
      <c r="C19" s="116" t="s">
        <v>16</v>
      </c>
      <c r="D19" s="123" t="s">
        <v>130</v>
      </c>
      <c r="E19" s="47">
        <v>30</v>
      </c>
      <c r="F19" s="48" t="s">
        <v>124</v>
      </c>
      <c r="G19" s="49">
        <v>1</v>
      </c>
      <c r="H19" s="48">
        <v>30</v>
      </c>
      <c r="I19" s="48" t="s">
        <v>102</v>
      </c>
      <c r="J19" s="50">
        <v>2</v>
      </c>
      <c r="K19" s="430"/>
      <c r="L19" s="432"/>
      <c r="M19" s="431"/>
      <c r="N19" s="432"/>
      <c r="O19" s="432"/>
      <c r="P19" s="433"/>
      <c r="Q19" s="61">
        <f t="shared" si="0"/>
        <v>60</v>
      </c>
      <c r="R19" s="69">
        <f t="shared" si="1"/>
        <v>3</v>
      </c>
    </row>
    <row r="20" spans="1:18">
      <c r="A20" s="887"/>
      <c r="B20" s="46" t="s">
        <v>43</v>
      </c>
      <c r="C20" s="116" t="s">
        <v>16</v>
      </c>
      <c r="D20" s="123" t="s">
        <v>130</v>
      </c>
      <c r="E20" s="47">
        <v>30</v>
      </c>
      <c r="F20" s="70" t="s">
        <v>124</v>
      </c>
      <c r="G20" s="49">
        <v>1</v>
      </c>
      <c r="H20" s="48">
        <v>30</v>
      </c>
      <c r="I20" s="48" t="s">
        <v>102</v>
      </c>
      <c r="J20" s="50">
        <v>2</v>
      </c>
      <c r="K20" s="430"/>
      <c r="L20" s="432"/>
      <c r="M20" s="431"/>
      <c r="N20" s="432"/>
      <c r="O20" s="432"/>
      <c r="P20" s="433"/>
      <c r="Q20" s="61">
        <f t="shared" si="0"/>
        <v>60</v>
      </c>
      <c r="R20" s="69">
        <f t="shared" si="1"/>
        <v>3</v>
      </c>
    </row>
    <row r="21" spans="1:18">
      <c r="A21" s="887"/>
      <c r="B21" s="46" t="s">
        <v>44</v>
      </c>
      <c r="C21" s="116" t="s">
        <v>16</v>
      </c>
      <c r="D21" s="71" t="s">
        <v>128</v>
      </c>
      <c r="E21" s="47">
        <v>15</v>
      </c>
      <c r="F21" s="70" t="s">
        <v>125</v>
      </c>
      <c r="G21" s="49">
        <v>0.5</v>
      </c>
      <c r="H21" s="48"/>
      <c r="I21" s="48"/>
      <c r="J21" s="50"/>
      <c r="K21" s="430"/>
      <c r="L21" s="432"/>
      <c r="M21" s="431"/>
      <c r="N21" s="432"/>
      <c r="O21" s="432"/>
      <c r="P21" s="433"/>
      <c r="Q21" s="61">
        <f t="shared" si="0"/>
        <v>15</v>
      </c>
      <c r="R21" s="69">
        <f t="shared" si="1"/>
        <v>0.5</v>
      </c>
    </row>
    <row r="22" spans="1:18">
      <c r="A22" s="887"/>
      <c r="B22" s="46" t="s">
        <v>35</v>
      </c>
      <c r="C22" s="44" t="s">
        <v>19</v>
      </c>
      <c r="D22" s="71" t="s">
        <v>128</v>
      </c>
      <c r="E22" s="47">
        <v>30</v>
      </c>
      <c r="F22" s="70" t="s">
        <v>124</v>
      </c>
      <c r="G22" s="49">
        <v>1</v>
      </c>
      <c r="H22" s="48"/>
      <c r="I22" s="48"/>
      <c r="J22" s="50"/>
      <c r="K22" s="430"/>
      <c r="L22" s="432"/>
      <c r="M22" s="431"/>
      <c r="N22" s="432"/>
      <c r="O22" s="432"/>
      <c r="P22" s="433"/>
      <c r="Q22" s="61">
        <f t="shared" si="0"/>
        <v>30</v>
      </c>
      <c r="R22" s="69">
        <f t="shared" si="1"/>
        <v>1</v>
      </c>
    </row>
    <row r="23" spans="1:18" ht="13.5" thickBot="1">
      <c r="A23" s="887"/>
      <c r="B23" s="75" t="s">
        <v>45</v>
      </c>
      <c r="C23" s="44" t="s">
        <v>19</v>
      </c>
      <c r="D23" s="71" t="s">
        <v>128</v>
      </c>
      <c r="E23" s="82">
        <v>30</v>
      </c>
      <c r="F23" s="127" t="s">
        <v>125</v>
      </c>
      <c r="G23" s="84">
        <v>2</v>
      </c>
      <c r="H23" s="83">
        <v>30</v>
      </c>
      <c r="I23" s="127" t="s">
        <v>102</v>
      </c>
      <c r="J23" s="85">
        <v>3</v>
      </c>
      <c r="K23" s="128"/>
      <c r="L23" s="129"/>
      <c r="M23" s="130"/>
      <c r="N23" s="129"/>
      <c r="O23" s="129"/>
      <c r="P23" s="131"/>
      <c r="Q23" s="482">
        <f t="shared" si="0"/>
        <v>60</v>
      </c>
      <c r="R23" s="520">
        <f t="shared" si="1"/>
        <v>5</v>
      </c>
    </row>
    <row r="24" spans="1:18" ht="26.25" customHeight="1">
      <c r="A24" s="502"/>
      <c r="B24" s="888" t="s">
        <v>46</v>
      </c>
      <c r="C24" s="888"/>
      <c r="D24" s="888"/>
      <c r="E24" s="888"/>
      <c r="F24" s="888"/>
      <c r="G24" s="888"/>
      <c r="H24" s="888"/>
      <c r="I24" s="888"/>
      <c r="J24" s="888"/>
      <c r="K24" s="888"/>
      <c r="L24" s="888"/>
      <c r="M24" s="888"/>
      <c r="N24" s="888"/>
      <c r="O24" s="888"/>
      <c r="P24" s="888"/>
      <c r="Q24" s="888"/>
      <c r="R24" s="888"/>
    </row>
    <row r="25" spans="1:18">
      <c r="A25" s="856"/>
      <c r="B25" s="843" t="s">
        <v>107</v>
      </c>
      <c r="C25" s="811" t="s">
        <v>1</v>
      </c>
      <c r="D25" s="811" t="s">
        <v>2</v>
      </c>
      <c r="E25" s="949" t="s">
        <v>118</v>
      </c>
      <c r="F25" s="949"/>
      <c r="G25" s="949"/>
      <c r="H25" s="949"/>
      <c r="I25" s="949"/>
      <c r="J25" s="949"/>
      <c r="K25" s="950" t="s">
        <v>121</v>
      </c>
      <c r="L25" s="875"/>
      <c r="M25" s="875"/>
      <c r="N25" s="875"/>
      <c r="O25" s="875"/>
      <c r="P25" s="876"/>
      <c r="Q25" s="811" t="s">
        <v>6</v>
      </c>
      <c r="R25" s="811" t="s">
        <v>7</v>
      </c>
    </row>
    <row r="26" spans="1:18">
      <c r="A26" s="856"/>
      <c r="B26" s="857"/>
      <c r="C26" s="856"/>
      <c r="D26" s="856"/>
      <c r="E26" s="847" t="s">
        <v>8</v>
      </c>
      <c r="F26" s="847"/>
      <c r="G26" s="847"/>
      <c r="H26" s="847" t="s">
        <v>9</v>
      </c>
      <c r="I26" s="847"/>
      <c r="J26" s="847"/>
      <c r="K26" s="951"/>
      <c r="L26" s="877"/>
      <c r="M26" s="877"/>
      <c r="N26" s="877"/>
      <c r="O26" s="877"/>
      <c r="P26" s="878"/>
      <c r="Q26" s="856"/>
      <c r="R26" s="856"/>
    </row>
    <row r="27" spans="1:18">
      <c r="A27" s="856"/>
      <c r="B27" s="857"/>
      <c r="C27" s="856"/>
      <c r="D27" s="856"/>
      <c r="E27" s="114" t="s">
        <v>14</v>
      </c>
      <c r="F27" s="114" t="s">
        <v>15</v>
      </c>
      <c r="G27" s="115" t="s">
        <v>7</v>
      </c>
      <c r="H27" s="114" t="s">
        <v>14</v>
      </c>
      <c r="I27" s="114" t="s">
        <v>15</v>
      </c>
      <c r="J27" s="115" t="s">
        <v>7</v>
      </c>
      <c r="K27" s="890" t="s">
        <v>191</v>
      </c>
      <c r="L27" s="938"/>
      <c r="M27" s="938"/>
      <c r="N27" s="938"/>
      <c r="O27" s="938"/>
      <c r="P27" s="939"/>
      <c r="Q27" s="856"/>
      <c r="R27" s="856"/>
    </row>
    <row r="28" spans="1:18">
      <c r="A28" s="879"/>
      <c r="B28" s="46" t="s">
        <v>119</v>
      </c>
      <c r="C28" s="44" t="s">
        <v>36</v>
      </c>
      <c r="D28" s="116" t="s">
        <v>17</v>
      </c>
      <c r="E28" s="48">
        <v>30</v>
      </c>
      <c r="F28" s="48" t="s">
        <v>102</v>
      </c>
      <c r="G28" s="49">
        <v>2</v>
      </c>
      <c r="H28" s="48"/>
      <c r="I28" s="48"/>
      <c r="J28" s="49"/>
      <c r="K28" s="940"/>
      <c r="L28" s="940"/>
      <c r="M28" s="940"/>
      <c r="N28" s="940"/>
      <c r="O28" s="940"/>
      <c r="P28" s="941"/>
      <c r="Q28" s="69">
        <f>SUM(E28,H28)</f>
        <v>30</v>
      </c>
      <c r="R28" s="69">
        <f>SUM(G28,J28)</f>
        <v>2</v>
      </c>
    </row>
    <row r="29" spans="1:18">
      <c r="A29" s="879"/>
      <c r="B29" s="46" t="s">
        <v>120</v>
      </c>
      <c r="C29" s="44" t="s">
        <v>36</v>
      </c>
      <c r="D29" s="169" t="s">
        <v>21</v>
      </c>
      <c r="E29" s="134">
        <v>30</v>
      </c>
      <c r="F29" s="134" t="s">
        <v>124</v>
      </c>
      <c r="G29" s="143">
        <v>1</v>
      </c>
      <c r="H29" s="134">
        <v>30</v>
      </c>
      <c r="I29" s="134" t="s">
        <v>124</v>
      </c>
      <c r="J29" s="143">
        <v>1</v>
      </c>
      <c r="K29" s="940"/>
      <c r="L29" s="940"/>
      <c r="M29" s="940"/>
      <c r="N29" s="940"/>
      <c r="O29" s="940"/>
      <c r="P29" s="941"/>
      <c r="Q29" s="69">
        <f>SUM(E29,H29)</f>
        <v>60</v>
      </c>
      <c r="R29" s="69">
        <f>SUM(G29,J29)</f>
        <v>2</v>
      </c>
    </row>
    <row r="30" spans="1:18" ht="18" customHeight="1" thickBot="1">
      <c r="D30" s="146" t="s">
        <v>136</v>
      </c>
      <c r="E30" s="171">
        <f>SUM(E28:E29)</f>
        <v>60</v>
      </c>
      <c r="F30" s="171"/>
      <c r="G30" s="171">
        <f>SUM(G28:G29)</f>
        <v>3</v>
      </c>
      <c r="H30" s="171">
        <f>SUM(H28:H29)</f>
        <v>30</v>
      </c>
      <c r="I30" s="171"/>
      <c r="J30" s="171">
        <f>SUM(J28,J29)</f>
        <v>1</v>
      </c>
      <c r="K30" s="942"/>
      <c r="L30" s="942"/>
      <c r="M30" s="942"/>
      <c r="N30" s="942"/>
      <c r="O30" s="942"/>
      <c r="P30" s="943"/>
      <c r="Q30" s="136">
        <f>SUM(E28,E29,H28,H29)</f>
        <v>90</v>
      </c>
      <c r="R30" s="148">
        <f>SUM(G28:G29,J28:J29)</f>
        <v>4</v>
      </c>
    </row>
    <row r="31" spans="1:18">
      <c r="A31" s="137"/>
      <c r="B31" s="113"/>
      <c r="D31" s="172" t="s">
        <v>38</v>
      </c>
      <c r="E31" s="29">
        <f>SUM(E5:E23)</f>
        <v>375</v>
      </c>
      <c r="F31" s="29"/>
      <c r="G31" s="30">
        <f>SUM(G5:G23)</f>
        <v>30</v>
      </c>
      <c r="H31" s="29">
        <f>SUM(H5:H23)</f>
        <v>330</v>
      </c>
      <c r="I31" s="29"/>
      <c r="J31" s="30">
        <f>SUM(J5:J23)</f>
        <v>34</v>
      </c>
      <c r="K31" s="139">
        <f>SUM(K5:K29)</f>
        <v>150</v>
      </c>
      <c r="L31" s="139"/>
      <c r="M31" s="149">
        <f>SUM(M5:M29)</f>
        <v>23.5</v>
      </c>
      <c r="N31" s="139">
        <f>SUM(N5:N29)</f>
        <v>109</v>
      </c>
      <c r="O31" s="139"/>
      <c r="P31" s="149">
        <f>SUM(P5:P29)</f>
        <v>36</v>
      </c>
      <c r="Q31" s="140">
        <f>SUM(Q5:Q23)</f>
        <v>964</v>
      </c>
      <c r="R31" s="150">
        <f>SUM(R5:R23)</f>
        <v>123.5</v>
      </c>
    </row>
    <row r="32" spans="1:18">
      <c r="A32" s="137"/>
      <c r="B32" s="137"/>
      <c r="C32" s="137"/>
      <c r="D32" s="177" t="s">
        <v>39</v>
      </c>
      <c r="E32" s="855">
        <f>SUM(E31,H31)-(E9+H9)</f>
        <v>615</v>
      </c>
      <c r="F32" s="857"/>
      <c r="G32" s="857"/>
      <c r="H32" s="857">
        <f>SUM(G31,J31)</f>
        <v>64</v>
      </c>
      <c r="I32" s="857"/>
      <c r="J32" s="857"/>
      <c r="K32" s="857">
        <f>SUM(K31,N31)-(K9+N9)</f>
        <v>169</v>
      </c>
      <c r="L32" s="857"/>
      <c r="M32" s="857"/>
      <c r="N32" s="857">
        <f>SUM(M31,P31)</f>
        <v>59.5</v>
      </c>
      <c r="O32" s="857"/>
      <c r="P32" s="857"/>
      <c r="Q32" s="141">
        <f>Q31+Q30</f>
        <v>1054</v>
      </c>
      <c r="R32" s="398">
        <f>R31+R30</f>
        <v>127.5</v>
      </c>
    </row>
    <row r="33" spans="1:18">
      <c r="A33" s="137"/>
      <c r="B33" s="137"/>
      <c r="C33" s="137"/>
      <c r="D33" s="137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42">
        <f>SUM(R8,R6,R7,R22,R9,R23,R28,R29)</f>
        <v>39</v>
      </c>
      <c r="R33" s="222" t="s">
        <v>7</v>
      </c>
    </row>
    <row r="34" spans="1:18">
      <c r="Q34" s="711">
        <f>(Q33*100)/R32</f>
        <v>30.588235294117649</v>
      </c>
    </row>
    <row r="35" spans="1:18" ht="26.25" customHeight="1">
      <c r="A35" s="948"/>
      <c r="B35" s="948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</row>
  </sheetData>
  <sheetProtection selectLockedCells="1" selectUnlockedCells="1"/>
  <mergeCells count="33">
    <mergeCell ref="K2:P2"/>
    <mergeCell ref="Q2:Q4"/>
    <mergeCell ref="R2:R4"/>
    <mergeCell ref="E3:G3"/>
    <mergeCell ref="H3:J3"/>
    <mergeCell ref="K3:M3"/>
    <mergeCell ref="N3:P3"/>
    <mergeCell ref="A2:A4"/>
    <mergeCell ref="B2:B4"/>
    <mergeCell ref="C2:C4"/>
    <mergeCell ref="D2:D4"/>
    <mergeCell ref="E2:J2"/>
    <mergeCell ref="A5:A14"/>
    <mergeCell ref="R25:R27"/>
    <mergeCell ref="E26:G26"/>
    <mergeCell ref="K27:P30"/>
    <mergeCell ref="A15:A23"/>
    <mergeCell ref="A1:R1"/>
    <mergeCell ref="H26:J26"/>
    <mergeCell ref="A35:R35"/>
    <mergeCell ref="A28:A29"/>
    <mergeCell ref="E32:G32"/>
    <mergeCell ref="H32:J32"/>
    <mergeCell ref="K32:M32"/>
    <mergeCell ref="N32:P32"/>
    <mergeCell ref="B24:R24"/>
    <mergeCell ref="D25:D27"/>
    <mergeCell ref="E25:J25"/>
    <mergeCell ref="K25:P26"/>
    <mergeCell ref="Q25:Q27"/>
    <mergeCell ref="A25:A27"/>
    <mergeCell ref="B25:B27"/>
    <mergeCell ref="C25:C27"/>
  </mergeCells>
  <pageMargins left="0.25" right="0.25" top="0.75" bottom="0.75" header="0.3" footer="0.3"/>
  <pageSetup paperSize="9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Y47"/>
  <sheetViews>
    <sheetView topLeftCell="A4" zoomScale="90" zoomScaleNormal="90" zoomScaleSheetLayoutView="80" workbookViewId="0">
      <selection activeCell="K19" sqref="K19"/>
    </sheetView>
  </sheetViews>
  <sheetFormatPr defaultColWidth="8.85546875" defaultRowHeight="15"/>
  <cols>
    <col min="1" max="1" width="6.28515625" customWidth="1"/>
    <col min="2" max="2" width="34.5703125" bestFit="1" customWidth="1"/>
    <col min="3" max="3" width="13.85546875" customWidth="1"/>
    <col min="4" max="4" width="9.7109375" customWidth="1"/>
    <col min="5" max="5" width="5.42578125" customWidth="1"/>
    <col min="6" max="6" width="4.7109375" customWidth="1"/>
    <col min="7" max="8" width="5.42578125" customWidth="1"/>
    <col min="9" max="9" width="4.5703125" customWidth="1"/>
    <col min="10" max="11" width="5.42578125" customWidth="1"/>
    <col min="12" max="12" width="4.5703125" customWidth="1"/>
    <col min="13" max="14" width="5.42578125" customWidth="1"/>
    <col min="15" max="15" width="5" customWidth="1"/>
    <col min="16" max="17" width="5.42578125" customWidth="1"/>
    <col min="18" max="18" width="4.85546875" customWidth="1"/>
    <col min="19" max="20" width="5.42578125" customWidth="1"/>
    <col min="21" max="21" width="4.85546875" customWidth="1"/>
    <col min="22" max="22" width="5.42578125" customWidth="1"/>
    <col min="23" max="23" width="6" customWidth="1"/>
    <col min="24" max="24" width="6.42578125" customWidth="1"/>
  </cols>
  <sheetData>
    <row r="1" spans="1:25" ht="16.5" thickBot="1">
      <c r="A1" s="936" t="s">
        <v>157</v>
      </c>
      <c r="B1" s="936"/>
      <c r="C1" s="936"/>
      <c r="D1" s="936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  <c r="R1" s="937"/>
      <c r="S1" s="937"/>
      <c r="T1" s="937"/>
      <c r="U1" s="937"/>
      <c r="V1" s="937"/>
      <c r="W1" s="936"/>
      <c r="X1" s="936"/>
    </row>
    <row r="2" spans="1:25" ht="12.75" customHeight="1">
      <c r="A2" s="856"/>
      <c r="B2" s="857" t="s">
        <v>0</v>
      </c>
      <c r="C2" s="856" t="s">
        <v>1</v>
      </c>
      <c r="D2" s="858" t="s">
        <v>2</v>
      </c>
      <c r="E2" s="817" t="s">
        <v>3</v>
      </c>
      <c r="F2" s="818"/>
      <c r="G2" s="818"/>
      <c r="H2" s="818"/>
      <c r="I2" s="818"/>
      <c r="J2" s="819"/>
      <c r="K2" s="946" t="s">
        <v>4</v>
      </c>
      <c r="L2" s="914"/>
      <c r="M2" s="914"/>
      <c r="N2" s="914"/>
      <c r="O2" s="914"/>
      <c r="P2" s="915"/>
      <c r="Q2" s="918" t="s">
        <v>5</v>
      </c>
      <c r="R2" s="919"/>
      <c r="S2" s="919"/>
      <c r="T2" s="919"/>
      <c r="U2" s="919"/>
      <c r="V2" s="920"/>
      <c r="W2" s="849" t="s">
        <v>6</v>
      </c>
      <c r="X2" s="856" t="s">
        <v>7</v>
      </c>
    </row>
    <row r="3" spans="1:25">
      <c r="A3" s="856"/>
      <c r="B3" s="857"/>
      <c r="C3" s="856"/>
      <c r="D3" s="858"/>
      <c r="E3" s="869" t="s">
        <v>8</v>
      </c>
      <c r="F3" s="847"/>
      <c r="G3" s="847"/>
      <c r="H3" s="847" t="s">
        <v>9</v>
      </c>
      <c r="I3" s="847"/>
      <c r="J3" s="848"/>
      <c r="K3" s="947" t="s">
        <v>10</v>
      </c>
      <c r="L3" s="916"/>
      <c r="M3" s="916"/>
      <c r="N3" s="916" t="s">
        <v>11</v>
      </c>
      <c r="O3" s="916"/>
      <c r="P3" s="917"/>
      <c r="Q3" s="912" t="s">
        <v>12</v>
      </c>
      <c r="R3" s="910"/>
      <c r="S3" s="910"/>
      <c r="T3" s="910" t="s">
        <v>13</v>
      </c>
      <c r="U3" s="910"/>
      <c r="V3" s="911"/>
      <c r="W3" s="849"/>
      <c r="X3" s="856"/>
    </row>
    <row r="4" spans="1:25" ht="15.75" thickBot="1">
      <c r="A4" s="856"/>
      <c r="B4" s="857"/>
      <c r="C4" s="856"/>
      <c r="D4" s="858"/>
      <c r="E4" s="186" t="s">
        <v>14</v>
      </c>
      <c r="F4" s="187" t="s">
        <v>15</v>
      </c>
      <c r="G4" s="188" t="s">
        <v>7</v>
      </c>
      <c r="H4" s="187" t="s">
        <v>14</v>
      </c>
      <c r="I4" s="187" t="s">
        <v>15</v>
      </c>
      <c r="J4" s="189" t="s">
        <v>7</v>
      </c>
      <c r="K4" s="195" t="s">
        <v>14</v>
      </c>
      <c r="L4" s="196" t="s">
        <v>15</v>
      </c>
      <c r="M4" s="197" t="s">
        <v>7</v>
      </c>
      <c r="N4" s="198" t="s">
        <v>14</v>
      </c>
      <c r="O4" s="196" t="s">
        <v>15</v>
      </c>
      <c r="P4" s="199" t="s">
        <v>7</v>
      </c>
      <c r="Q4" s="200" t="s">
        <v>14</v>
      </c>
      <c r="R4" s="201" t="s">
        <v>15</v>
      </c>
      <c r="S4" s="202" t="s">
        <v>7</v>
      </c>
      <c r="T4" s="203" t="s">
        <v>14</v>
      </c>
      <c r="U4" s="201" t="s">
        <v>15</v>
      </c>
      <c r="V4" s="204" t="s">
        <v>7</v>
      </c>
      <c r="W4" s="849"/>
      <c r="X4" s="856"/>
    </row>
    <row r="5" spans="1:25" ht="16.5" customHeight="1">
      <c r="A5" s="959" t="s">
        <v>167</v>
      </c>
      <c r="B5" s="181" t="s">
        <v>98</v>
      </c>
      <c r="C5" s="116" t="s">
        <v>16</v>
      </c>
      <c r="D5" s="117" t="s">
        <v>127</v>
      </c>
      <c r="E5" s="225">
        <v>30</v>
      </c>
      <c r="F5" s="226" t="s">
        <v>123</v>
      </c>
      <c r="G5" s="227">
        <v>10</v>
      </c>
      <c r="H5" s="226">
        <v>30</v>
      </c>
      <c r="I5" s="226" t="s">
        <v>123</v>
      </c>
      <c r="J5" s="228">
        <v>10</v>
      </c>
      <c r="K5" s="261">
        <v>30</v>
      </c>
      <c r="L5" s="262" t="s">
        <v>123</v>
      </c>
      <c r="M5" s="263">
        <v>10</v>
      </c>
      <c r="N5" s="264">
        <v>30</v>
      </c>
      <c r="O5" s="262" t="s">
        <v>123</v>
      </c>
      <c r="P5" s="265">
        <v>10</v>
      </c>
      <c r="Q5" s="266">
        <v>30</v>
      </c>
      <c r="R5" s="267" t="s">
        <v>123</v>
      </c>
      <c r="S5" s="268">
        <v>10</v>
      </c>
      <c r="T5" s="269">
        <v>30</v>
      </c>
      <c r="U5" s="267" t="s">
        <v>124</v>
      </c>
      <c r="V5" s="270">
        <v>19</v>
      </c>
      <c r="W5" s="61">
        <f t="shared" ref="W5:W19" si="0">SUM(E5,H5,K5,N5,Q5,T5)</f>
        <v>180</v>
      </c>
      <c r="X5" s="69">
        <f t="shared" ref="X5:X12" si="1">SUM(G5,J5,M5,P5,S5,V5)</f>
        <v>69</v>
      </c>
    </row>
    <row r="6" spans="1:25" ht="16.5" customHeight="1">
      <c r="A6" s="960"/>
      <c r="B6" s="25" t="s">
        <v>170</v>
      </c>
      <c r="C6" s="44" t="s">
        <v>19</v>
      </c>
      <c r="D6" s="45" t="s">
        <v>130</v>
      </c>
      <c r="E6" s="28"/>
      <c r="F6" s="29"/>
      <c r="G6" s="30"/>
      <c r="H6" s="29"/>
      <c r="I6" s="29"/>
      <c r="J6" s="31"/>
      <c r="K6" s="32"/>
      <c r="L6" s="33"/>
      <c r="M6" s="34"/>
      <c r="N6" s="35"/>
      <c r="O6" s="33"/>
      <c r="P6" s="36"/>
      <c r="Q6" s="37">
        <v>15</v>
      </c>
      <c r="R6" s="38" t="s">
        <v>124</v>
      </c>
      <c r="S6" s="39">
        <v>1</v>
      </c>
      <c r="T6" s="40">
        <v>15</v>
      </c>
      <c r="U6" s="38" t="s">
        <v>124</v>
      </c>
      <c r="V6" s="41">
        <v>1</v>
      </c>
      <c r="W6" s="61">
        <f t="shared" si="0"/>
        <v>30</v>
      </c>
      <c r="X6" s="69">
        <f t="shared" si="1"/>
        <v>2</v>
      </c>
    </row>
    <row r="7" spans="1:25">
      <c r="A7" s="960"/>
      <c r="B7" s="407" t="s">
        <v>18</v>
      </c>
      <c r="C7" s="116" t="s">
        <v>19</v>
      </c>
      <c r="D7" s="123" t="s">
        <v>130</v>
      </c>
      <c r="E7" s="47"/>
      <c r="F7" s="48"/>
      <c r="G7" s="49"/>
      <c r="H7" s="48"/>
      <c r="I7" s="48"/>
      <c r="J7" s="50"/>
      <c r="K7" s="51">
        <v>30</v>
      </c>
      <c r="L7" s="52" t="s">
        <v>123</v>
      </c>
      <c r="M7" s="53">
        <v>4</v>
      </c>
      <c r="N7" s="54">
        <v>30</v>
      </c>
      <c r="O7" s="52" t="s">
        <v>123</v>
      </c>
      <c r="P7" s="55">
        <v>4</v>
      </c>
      <c r="Q7" s="56">
        <v>30</v>
      </c>
      <c r="R7" s="57" t="s">
        <v>123</v>
      </c>
      <c r="S7" s="58">
        <v>4</v>
      </c>
      <c r="T7" s="59">
        <v>30</v>
      </c>
      <c r="U7" s="57" t="s">
        <v>123</v>
      </c>
      <c r="V7" s="60">
        <v>4</v>
      </c>
      <c r="W7" s="61">
        <f t="shared" si="0"/>
        <v>120</v>
      </c>
      <c r="X7" s="62">
        <f t="shared" si="1"/>
        <v>16</v>
      </c>
    </row>
    <row r="8" spans="1:25">
      <c r="A8" s="960"/>
      <c r="B8" s="407" t="s">
        <v>88</v>
      </c>
      <c r="C8" s="116" t="s">
        <v>16</v>
      </c>
      <c r="D8" s="117" t="s">
        <v>101</v>
      </c>
      <c r="E8" s="97">
        <v>15</v>
      </c>
      <c r="F8" s="98" t="s">
        <v>124</v>
      </c>
      <c r="G8" s="98">
        <v>0.5</v>
      </c>
      <c r="H8" s="98">
        <v>15</v>
      </c>
      <c r="I8" s="98" t="s">
        <v>124</v>
      </c>
      <c r="J8" s="99">
        <v>0.5</v>
      </c>
      <c r="K8" s="51">
        <v>15</v>
      </c>
      <c r="L8" s="54" t="s">
        <v>124</v>
      </c>
      <c r="M8" s="53">
        <v>0.5</v>
      </c>
      <c r="N8" s="54">
        <v>15</v>
      </c>
      <c r="O8" s="54" t="s">
        <v>124</v>
      </c>
      <c r="P8" s="55">
        <v>0.5</v>
      </c>
      <c r="Q8" s="56">
        <v>15</v>
      </c>
      <c r="R8" s="68" t="s">
        <v>124</v>
      </c>
      <c r="S8" s="58">
        <v>0.5</v>
      </c>
      <c r="T8" s="59">
        <v>15</v>
      </c>
      <c r="U8" s="68" t="s">
        <v>124</v>
      </c>
      <c r="V8" s="60">
        <v>0.5</v>
      </c>
      <c r="W8" s="61">
        <f t="shared" si="0"/>
        <v>90</v>
      </c>
      <c r="X8" s="69">
        <f t="shared" si="1"/>
        <v>3</v>
      </c>
    </row>
    <row r="9" spans="1:25">
      <c r="A9" s="960"/>
      <c r="B9" s="407" t="s">
        <v>89</v>
      </c>
      <c r="C9" s="116" t="s">
        <v>16</v>
      </c>
      <c r="D9" s="123" t="s">
        <v>130</v>
      </c>
      <c r="E9" s="97">
        <v>45</v>
      </c>
      <c r="F9" s="98" t="s">
        <v>124</v>
      </c>
      <c r="G9" s="98">
        <v>3</v>
      </c>
      <c r="H9" s="98">
        <v>45</v>
      </c>
      <c r="I9" s="98" t="s">
        <v>125</v>
      </c>
      <c r="J9" s="99">
        <v>3</v>
      </c>
      <c r="K9" s="51">
        <v>45</v>
      </c>
      <c r="L9" s="54" t="s">
        <v>124</v>
      </c>
      <c r="M9" s="53">
        <v>3</v>
      </c>
      <c r="N9" s="54">
        <v>45</v>
      </c>
      <c r="O9" s="54" t="s">
        <v>125</v>
      </c>
      <c r="P9" s="55">
        <v>3</v>
      </c>
      <c r="Q9" s="56">
        <v>45</v>
      </c>
      <c r="R9" s="68" t="s">
        <v>124</v>
      </c>
      <c r="S9" s="58">
        <v>3</v>
      </c>
      <c r="T9" s="59">
        <v>45</v>
      </c>
      <c r="U9" s="68" t="s">
        <v>125</v>
      </c>
      <c r="V9" s="60">
        <v>3</v>
      </c>
      <c r="W9" s="61">
        <f t="shared" si="0"/>
        <v>270</v>
      </c>
      <c r="X9" s="69">
        <f t="shared" si="1"/>
        <v>18</v>
      </c>
    </row>
    <row r="10" spans="1:25">
      <c r="A10" s="960"/>
      <c r="B10" s="407" t="s">
        <v>90</v>
      </c>
      <c r="C10" s="116" t="s">
        <v>16</v>
      </c>
      <c r="D10" s="123" t="s">
        <v>130</v>
      </c>
      <c r="E10" s="47">
        <v>15</v>
      </c>
      <c r="F10" s="70" t="s">
        <v>125</v>
      </c>
      <c r="G10" s="49">
        <v>2</v>
      </c>
      <c r="H10" s="48">
        <v>15</v>
      </c>
      <c r="I10" s="70" t="s">
        <v>123</v>
      </c>
      <c r="J10" s="50">
        <v>2</v>
      </c>
      <c r="K10" s="51"/>
      <c r="L10" s="54"/>
      <c r="M10" s="53"/>
      <c r="N10" s="54"/>
      <c r="O10" s="54"/>
      <c r="P10" s="55"/>
      <c r="Q10" s="56"/>
      <c r="R10" s="59"/>
      <c r="S10" s="58"/>
      <c r="T10" s="59"/>
      <c r="U10" s="59"/>
      <c r="V10" s="60"/>
      <c r="W10" s="61">
        <f t="shared" si="0"/>
        <v>30</v>
      </c>
      <c r="X10" s="168">
        <f t="shared" si="1"/>
        <v>4</v>
      </c>
      <c r="Y10" s="7"/>
    </row>
    <row r="11" spans="1:25">
      <c r="A11" s="960"/>
      <c r="B11" s="407" t="s">
        <v>58</v>
      </c>
      <c r="C11" s="44" t="s">
        <v>16</v>
      </c>
      <c r="D11" s="71" t="s">
        <v>128</v>
      </c>
      <c r="E11" s="47"/>
      <c r="F11" s="70"/>
      <c r="G11" s="49"/>
      <c r="H11" s="48"/>
      <c r="I11" s="70"/>
      <c r="J11" s="50"/>
      <c r="K11" s="51"/>
      <c r="L11" s="54"/>
      <c r="M11" s="53"/>
      <c r="N11" s="54"/>
      <c r="O11" s="54"/>
      <c r="P11" s="55"/>
      <c r="Q11" s="56">
        <v>30</v>
      </c>
      <c r="R11" s="59" t="s">
        <v>125</v>
      </c>
      <c r="S11" s="58">
        <v>1</v>
      </c>
      <c r="T11" s="59">
        <v>30</v>
      </c>
      <c r="U11" s="59" t="s">
        <v>102</v>
      </c>
      <c r="V11" s="60">
        <v>2</v>
      </c>
      <c r="W11" s="61">
        <f t="shared" si="0"/>
        <v>60</v>
      </c>
      <c r="X11" s="69">
        <f t="shared" si="1"/>
        <v>3</v>
      </c>
      <c r="Y11" s="7"/>
    </row>
    <row r="12" spans="1:25">
      <c r="A12" s="960"/>
      <c r="B12" s="407" t="s">
        <v>67</v>
      </c>
      <c r="C12" s="44" t="s">
        <v>19</v>
      </c>
      <c r="D12" s="71" t="s">
        <v>21</v>
      </c>
      <c r="E12" s="47"/>
      <c r="F12" s="70"/>
      <c r="G12" s="49"/>
      <c r="H12" s="48"/>
      <c r="I12" s="70"/>
      <c r="J12" s="50"/>
      <c r="K12" s="51">
        <v>15</v>
      </c>
      <c r="L12" s="54" t="s">
        <v>124</v>
      </c>
      <c r="M12" s="53">
        <v>1</v>
      </c>
      <c r="N12" s="54">
        <v>15</v>
      </c>
      <c r="O12" s="54" t="s">
        <v>124</v>
      </c>
      <c r="P12" s="55">
        <v>1</v>
      </c>
      <c r="Q12" s="56">
        <v>15</v>
      </c>
      <c r="R12" s="68" t="s">
        <v>124</v>
      </c>
      <c r="S12" s="58">
        <v>1</v>
      </c>
      <c r="T12" s="59">
        <v>15</v>
      </c>
      <c r="U12" s="68" t="s">
        <v>124</v>
      </c>
      <c r="V12" s="60">
        <v>1</v>
      </c>
      <c r="W12" s="61">
        <f t="shared" si="0"/>
        <v>60</v>
      </c>
      <c r="X12" s="69">
        <f t="shared" si="1"/>
        <v>4</v>
      </c>
    </row>
    <row r="13" spans="1:25" ht="17.100000000000001" customHeight="1">
      <c r="A13" s="960"/>
      <c r="B13" s="152" t="s">
        <v>24</v>
      </c>
      <c r="C13" s="63" t="s">
        <v>16</v>
      </c>
      <c r="D13" s="123" t="s">
        <v>130</v>
      </c>
      <c r="E13" s="47"/>
      <c r="F13" s="48"/>
      <c r="G13" s="49"/>
      <c r="H13" s="48"/>
      <c r="I13" s="48"/>
      <c r="J13" s="50"/>
      <c r="K13" s="51">
        <v>30</v>
      </c>
      <c r="L13" s="54" t="s">
        <v>125</v>
      </c>
      <c r="M13" s="53">
        <v>2</v>
      </c>
      <c r="N13" s="54">
        <v>30</v>
      </c>
      <c r="O13" s="54" t="s">
        <v>102</v>
      </c>
      <c r="P13" s="55">
        <v>2</v>
      </c>
      <c r="Q13" s="72"/>
      <c r="R13" s="68"/>
      <c r="S13" s="73"/>
      <c r="T13" s="68"/>
      <c r="U13" s="68"/>
      <c r="V13" s="74"/>
      <c r="W13" s="61">
        <f t="shared" si="0"/>
        <v>60</v>
      </c>
      <c r="X13" s="69">
        <f t="shared" ref="X13:X19" si="2">SUM(G13,J13,M13,P13,S13,V13)</f>
        <v>4</v>
      </c>
      <c r="Y13" s="7"/>
    </row>
    <row r="14" spans="1:25">
      <c r="A14" s="960"/>
      <c r="B14" s="407" t="s">
        <v>176</v>
      </c>
      <c r="C14" s="421" t="s">
        <v>16</v>
      </c>
      <c r="D14" s="406" t="s">
        <v>130</v>
      </c>
      <c r="E14" s="232"/>
      <c r="F14" s="244"/>
      <c r="G14" s="245"/>
      <c r="H14" s="244">
        <v>30</v>
      </c>
      <c r="I14" s="244" t="s">
        <v>102</v>
      </c>
      <c r="J14" s="238">
        <v>2</v>
      </c>
      <c r="K14" s="234"/>
      <c r="L14" s="248"/>
      <c r="M14" s="249"/>
      <c r="N14" s="248"/>
      <c r="O14" s="248"/>
      <c r="P14" s="240"/>
      <c r="Q14" s="56"/>
      <c r="R14" s="59"/>
      <c r="S14" s="58"/>
      <c r="T14" s="59"/>
      <c r="U14" s="59"/>
      <c r="V14" s="60"/>
      <c r="W14" s="61">
        <f t="shared" si="0"/>
        <v>30</v>
      </c>
      <c r="X14" s="69">
        <f t="shared" si="2"/>
        <v>2</v>
      </c>
    </row>
    <row r="15" spans="1:25" s="403" customFormat="1">
      <c r="A15" s="960"/>
      <c r="B15" s="407" t="s">
        <v>25</v>
      </c>
      <c r="C15" s="421" t="s">
        <v>16</v>
      </c>
      <c r="D15" s="406" t="s">
        <v>21</v>
      </c>
      <c r="E15" s="232"/>
      <c r="F15" s="244"/>
      <c r="G15" s="245"/>
      <c r="H15" s="244"/>
      <c r="I15" s="244"/>
      <c r="J15" s="238"/>
      <c r="K15" s="234">
        <v>30</v>
      </c>
      <c r="L15" s="248" t="s">
        <v>124</v>
      </c>
      <c r="M15" s="249">
        <v>1</v>
      </c>
      <c r="N15" s="248">
        <v>30</v>
      </c>
      <c r="O15" s="248" t="s">
        <v>102</v>
      </c>
      <c r="P15" s="240">
        <v>2</v>
      </c>
      <c r="Q15" s="416"/>
      <c r="R15" s="418"/>
      <c r="S15" s="417"/>
      <c r="T15" s="418"/>
      <c r="U15" s="418"/>
      <c r="V15" s="419"/>
      <c r="W15" s="420">
        <f t="shared" si="0"/>
        <v>60</v>
      </c>
      <c r="X15" s="424">
        <f t="shared" si="2"/>
        <v>3</v>
      </c>
    </row>
    <row r="16" spans="1:25">
      <c r="A16" s="960"/>
      <c r="B16" s="152" t="s">
        <v>26</v>
      </c>
      <c r="C16" s="63" t="s">
        <v>16</v>
      </c>
      <c r="D16" s="123" t="s">
        <v>130</v>
      </c>
      <c r="E16" s="47"/>
      <c r="F16" s="48"/>
      <c r="G16" s="49"/>
      <c r="H16" s="48"/>
      <c r="I16" s="48"/>
      <c r="J16" s="50"/>
      <c r="K16" s="51"/>
      <c r="L16" s="54"/>
      <c r="M16" s="53"/>
      <c r="N16" s="54"/>
      <c r="O16" s="54"/>
      <c r="P16" s="55"/>
      <c r="Q16" s="56">
        <v>30</v>
      </c>
      <c r="R16" s="68" t="s">
        <v>124</v>
      </c>
      <c r="S16" s="58">
        <v>1</v>
      </c>
      <c r="T16" s="59">
        <v>30</v>
      </c>
      <c r="U16" s="68" t="s">
        <v>102</v>
      </c>
      <c r="V16" s="60">
        <v>2</v>
      </c>
      <c r="W16" s="61">
        <f t="shared" si="0"/>
        <v>60</v>
      </c>
      <c r="X16" s="69">
        <f t="shared" si="2"/>
        <v>3</v>
      </c>
    </row>
    <row r="17" spans="1:24">
      <c r="A17" s="960"/>
      <c r="B17" s="152" t="s">
        <v>27</v>
      </c>
      <c r="C17" s="63" t="s">
        <v>16</v>
      </c>
      <c r="D17" s="123" t="s">
        <v>130</v>
      </c>
      <c r="E17" s="47">
        <v>30</v>
      </c>
      <c r="F17" s="70" t="s">
        <v>124</v>
      </c>
      <c r="G17" s="49">
        <v>1</v>
      </c>
      <c r="H17" s="48">
        <v>30</v>
      </c>
      <c r="I17" s="70" t="s">
        <v>102</v>
      </c>
      <c r="J17" s="50">
        <v>2</v>
      </c>
      <c r="K17" s="51"/>
      <c r="L17" s="54"/>
      <c r="M17" s="53"/>
      <c r="N17" s="54"/>
      <c r="O17" s="54"/>
      <c r="P17" s="55"/>
      <c r="Q17" s="56"/>
      <c r="R17" s="59"/>
      <c r="S17" s="58"/>
      <c r="T17" s="59"/>
      <c r="U17" s="59"/>
      <c r="V17" s="60"/>
      <c r="W17" s="61">
        <f t="shared" si="0"/>
        <v>60</v>
      </c>
      <c r="X17" s="69">
        <f t="shared" si="2"/>
        <v>3</v>
      </c>
    </row>
    <row r="18" spans="1:24">
      <c r="A18" s="960"/>
      <c r="B18" s="152" t="s">
        <v>103</v>
      </c>
      <c r="C18" s="63" t="s">
        <v>16</v>
      </c>
      <c r="D18" s="64" t="s">
        <v>128</v>
      </c>
      <c r="E18" s="47"/>
      <c r="F18" s="70"/>
      <c r="G18" s="49"/>
      <c r="H18" s="48"/>
      <c r="I18" s="70"/>
      <c r="J18" s="50"/>
      <c r="K18" s="51"/>
      <c r="L18" s="54"/>
      <c r="M18" s="53"/>
      <c r="N18" s="54"/>
      <c r="O18" s="54"/>
      <c r="P18" s="55"/>
      <c r="Q18" s="56">
        <v>15</v>
      </c>
      <c r="R18" s="59" t="s">
        <v>124</v>
      </c>
      <c r="S18" s="58">
        <v>1</v>
      </c>
      <c r="T18" s="59">
        <v>15</v>
      </c>
      <c r="U18" s="59" t="s">
        <v>102</v>
      </c>
      <c r="V18" s="60">
        <v>2</v>
      </c>
      <c r="W18" s="61">
        <f t="shared" si="0"/>
        <v>30</v>
      </c>
      <c r="X18" s="69">
        <f t="shared" si="2"/>
        <v>3</v>
      </c>
    </row>
    <row r="19" spans="1:24" s="403" customFormat="1">
      <c r="A19" s="960"/>
      <c r="B19" s="407" t="s">
        <v>194</v>
      </c>
      <c r="C19" s="421" t="s">
        <v>16</v>
      </c>
      <c r="D19" s="422" t="s">
        <v>128</v>
      </c>
      <c r="E19" s="436"/>
      <c r="F19" s="446"/>
      <c r="G19" s="438"/>
      <c r="H19" s="437"/>
      <c r="I19" s="446"/>
      <c r="J19" s="439"/>
      <c r="K19" s="436">
        <v>30</v>
      </c>
      <c r="L19" s="446" t="s">
        <v>124</v>
      </c>
      <c r="M19" s="438">
        <v>1</v>
      </c>
      <c r="N19" s="437">
        <v>30</v>
      </c>
      <c r="O19" s="446" t="s">
        <v>102</v>
      </c>
      <c r="P19" s="439">
        <v>2</v>
      </c>
      <c r="Q19" s="416"/>
      <c r="R19" s="418"/>
      <c r="S19" s="417"/>
      <c r="T19" s="418"/>
      <c r="U19" s="418"/>
      <c r="V19" s="419"/>
      <c r="W19" s="800">
        <f t="shared" si="0"/>
        <v>60</v>
      </c>
      <c r="X19" s="424">
        <f t="shared" si="2"/>
        <v>3</v>
      </c>
    </row>
    <row r="20" spans="1:24">
      <c r="A20" s="960"/>
      <c r="B20" s="407" t="s">
        <v>51</v>
      </c>
      <c r="C20" s="421" t="s">
        <v>16</v>
      </c>
      <c r="D20" s="435" t="s">
        <v>128</v>
      </c>
      <c r="E20" s="436">
        <v>30</v>
      </c>
      <c r="F20" s="446" t="s">
        <v>124</v>
      </c>
      <c r="G20" s="438">
        <v>1</v>
      </c>
      <c r="H20" s="437">
        <v>30</v>
      </c>
      <c r="I20" s="446" t="s">
        <v>102</v>
      </c>
      <c r="J20" s="439">
        <v>2</v>
      </c>
      <c r="K20" s="436"/>
      <c r="L20" s="446"/>
      <c r="M20" s="438"/>
      <c r="N20" s="437"/>
      <c r="O20" s="446"/>
      <c r="P20" s="439"/>
      <c r="Q20" s="416"/>
      <c r="R20" s="418"/>
      <c r="S20" s="417"/>
      <c r="T20" s="418"/>
      <c r="U20" s="418"/>
      <c r="V20" s="419"/>
      <c r="W20" s="61">
        <f>SUM(E20,H20,K20,N20,Q20,T20)</f>
        <v>60</v>
      </c>
      <c r="X20" s="69">
        <f>SUM(G20,J20,M20,P20,S20,V20)</f>
        <v>3</v>
      </c>
    </row>
    <row r="21" spans="1:24" ht="15" customHeight="1">
      <c r="A21" s="961"/>
      <c r="B21" s="407" t="s">
        <v>172</v>
      </c>
      <c r="C21" s="421" t="s">
        <v>16</v>
      </c>
      <c r="D21" s="422" t="s">
        <v>128</v>
      </c>
      <c r="E21" s="408"/>
      <c r="F21" s="425"/>
      <c r="G21" s="410"/>
      <c r="H21" s="409"/>
      <c r="I21" s="425"/>
      <c r="J21" s="411"/>
      <c r="K21" s="412"/>
      <c r="L21" s="414"/>
      <c r="M21" s="413"/>
      <c r="N21" s="414"/>
      <c r="O21" s="414"/>
      <c r="P21" s="415"/>
      <c r="Q21" s="412">
        <v>30</v>
      </c>
      <c r="R21" s="414" t="s">
        <v>124</v>
      </c>
      <c r="S21" s="413">
        <v>1</v>
      </c>
      <c r="T21" s="414">
        <v>30</v>
      </c>
      <c r="U21" s="414" t="s">
        <v>102</v>
      </c>
      <c r="V21" s="415">
        <v>2</v>
      </c>
      <c r="W21" s="61">
        <f t="shared" ref="W21:W29" si="3">SUM(E21,H21,K21,N21,Q21,T21)</f>
        <v>60</v>
      </c>
      <c r="X21" s="69">
        <f t="shared" ref="X21:X29" si="4">SUM(G21,J21,M21,P21,S21,V21)</f>
        <v>3</v>
      </c>
    </row>
    <row r="22" spans="1:24">
      <c r="A22" s="959" t="s">
        <v>168</v>
      </c>
      <c r="B22" s="152" t="s">
        <v>29</v>
      </c>
      <c r="C22" s="63" t="s">
        <v>16</v>
      </c>
      <c r="D22" s="123" t="s">
        <v>130</v>
      </c>
      <c r="E22" s="47">
        <v>30</v>
      </c>
      <c r="F22" s="70" t="s">
        <v>124</v>
      </c>
      <c r="G22" s="49">
        <v>1</v>
      </c>
      <c r="H22" s="48">
        <v>30</v>
      </c>
      <c r="I22" s="70" t="s">
        <v>102</v>
      </c>
      <c r="J22" s="50">
        <v>2</v>
      </c>
      <c r="K22" s="51"/>
      <c r="L22" s="54"/>
      <c r="M22" s="53"/>
      <c r="N22" s="54"/>
      <c r="O22" s="54"/>
      <c r="P22" s="55"/>
      <c r="Q22" s="56"/>
      <c r="R22" s="59"/>
      <c r="S22" s="58"/>
      <c r="T22" s="59"/>
      <c r="U22" s="59"/>
      <c r="V22" s="60"/>
      <c r="W22" s="61">
        <f t="shared" si="3"/>
        <v>60</v>
      </c>
      <c r="X22" s="69">
        <f t="shared" si="4"/>
        <v>3</v>
      </c>
    </row>
    <row r="23" spans="1:24">
      <c r="A23" s="960"/>
      <c r="B23" s="152" t="s">
        <v>30</v>
      </c>
      <c r="C23" s="63" t="s">
        <v>16</v>
      </c>
      <c r="D23" s="123" t="s">
        <v>130</v>
      </c>
      <c r="E23" s="47"/>
      <c r="F23" s="134"/>
      <c r="G23" s="49"/>
      <c r="H23" s="48"/>
      <c r="I23" s="48"/>
      <c r="J23" s="50"/>
      <c r="K23" s="51"/>
      <c r="L23" s="54"/>
      <c r="M23" s="53"/>
      <c r="N23" s="54"/>
      <c r="O23" s="54"/>
      <c r="P23" s="55"/>
      <c r="Q23" s="56">
        <v>15</v>
      </c>
      <c r="R23" s="59" t="s">
        <v>124</v>
      </c>
      <c r="S23" s="58">
        <v>1</v>
      </c>
      <c r="T23" s="59"/>
      <c r="U23" s="59"/>
      <c r="V23" s="60"/>
      <c r="W23" s="61">
        <f t="shared" si="3"/>
        <v>15</v>
      </c>
      <c r="X23" s="69">
        <f t="shared" si="4"/>
        <v>1</v>
      </c>
    </row>
    <row r="24" spans="1:24">
      <c r="A24" s="960"/>
      <c r="B24" s="152" t="s">
        <v>31</v>
      </c>
      <c r="C24" s="63" t="s">
        <v>16</v>
      </c>
      <c r="D24" s="123" t="s">
        <v>130</v>
      </c>
      <c r="E24" s="218"/>
      <c r="F24" s="213"/>
      <c r="G24" s="217"/>
      <c r="H24" s="208">
        <v>15</v>
      </c>
      <c r="I24" s="70" t="s">
        <v>102</v>
      </c>
      <c r="J24" s="50">
        <v>1</v>
      </c>
      <c r="K24" s="51"/>
      <c r="L24" s="54"/>
      <c r="M24" s="53"/>
      <c r="N24" s="54"/>
      <c r="O24" s="54"/>
      <c r="P24" s="55"/>
      <c r="Q24" s="56"/>
      <c r="R24" s="59"/>
      <c r="S24" s="58"/>
      <c r="T24" s="59"/>
      <c r="U24" s="59"/>
      <c r="V24" s="60"/>
      <c r="W24" s="220">
        <f t="shared" si="3"/>
        <v>15</v>
      </c>
      <c r="X24" s="69">
        <f t="shared" si="4"/>
        <v>1</v>
      </c>
    </row>
    <row r="25" spans="1:24">
      <c r="A25" s="960"/>
      <c r="B25" s="152" t="s">
        <v>32</v>
      </c>
      <c r="C25" s="63" t="s">
        <v>16</v>
      </c>
      <c r="D25" s="123" t="s">
        <v>130</v>
      </c>
      <c r="E25" s="47">
        <v>2</v>
      </c>
      <c r="F25" s="212" t="s">
        <v>124</v>
      </c>
      <c r="G25" s="49">
        <v>0</v>
      </c>
      <c r="H25" s="48"/>
      <c r="I25" s="48"/>
      <c r="J25" s="50"/>
      <c r="K25" s="51"/>
      <c r="L25" s="54"/>
      <c r="M25" s="53"/>
      <c r="N25" s="54"/>
      <c r="O25" s="54"/>
      <c r="P25" s="55"/>
      <c r="Q25" s="56"/>
      <c r="R25" s="59"/>
      <c r="S25" s="58"/>
      <c r="T25" s="59"/>
      <c r="U25" s="59"/>
      <c r="V25" s="60"/>
      <c r="W25" s="61">
        <f t="shared" si="3"/>
        <v>2</v>
      </c>
      <c r="X25" s="69">
        <f t="shared" si="4"/>
        <v>0</v>
      </c>
    </row>
    <row r="26" spans="1:24">
      <c r="A26" s="960"/>
      <c r="B26" s="152" t="s">
        <v>33</v>
      </c>
      <c r="C26" s="63" t="s">
        <v>16</v>
      </c>
      <c r="D26" s="123" t="s">
        <v>130</v>
      </c>
      <c r="E26" s="47">
        <v>3</v>
      </c>
      <c r="F26" s="70" t="s">
        <v>124</v>
      </c>
      <c r="G26" s="49">
        <v>0</v>
      </c>
      <c r="H26" s="48"/>
      <c r="I26" s="48"/>
      <c r="J26" s="50"/>
      <c r="K26" s="51"/>
      <c r="L26" s="54"/>
      <c r="M26" s="53"/>
      <c r="N26" s="54"/>
      <c r="O26" s="54"/>
      <c r="P26" s="55"/>
      <c r="Q26" s="56"/>
      <c r="R26" s="59"/>
      <c r="S26" s="58"/>
      <c r="T26" s="59"/>
      <c r="U26" s="59"/>
      <c r="V26" s="60"/>
      <c r="W26" s="61">
        <f t="shared" si="3"/>
        <v>3</v>
      </c>
      <c r="X26" s="69">
        <f t="shared" si="4"/>
        <v>0</v>
      </c>
    </row>
    <row r="27" spans="1:24" ht="15" customHeight="1">
      <c r="A27" s="960"/>
      <c r="B27" s="75" t="s">
        <v>34</v>
      </c>
      <c r="C27" s="44" t="s">
        <v>19</v>
      </c>
      <c r="D27" s="64" t="s">
        <v>128</v>
      </c>
      <c r="E27" s="47">
        <v>30</v>
      </c>
      <c r="F27" s="210" t="s">
        <v>125</v>
      </c>
      <c r="G27" s="49">
        <v>2</v>
      </c>
      <c r="H27" s="48">
        <v>30</v>
      </c>
      <c r="I27" s="70" t="s">
        <v>125</v>
      </c>
      <c r="J27" s="50">
        <v>2</v>
      </c>
      <c r="K27" s="51">
        <v>30</v>
      </c>
      <c r="L27" s="54" t="s">
        <v>125</v>
      </c>
      <c r="M27" s="53">
        <v>2</v>
      </c>
      <c r="N27" s="54">
        <v>30</v>
      </c>
      <c r="O27" s="54" t="s">
        <v>102</v>
      </c>
      <c r="P27" s="55">
        <v>3</v>
      </c>
      <c r="Q27" s="56"/>
      <c r="R27" s="59"/>
      <c r="S27" s="58"/>
      <c r="T27" s="59"/>
      <c r="U27" s="59"/>
      <c r="V27" s="60"/>
      <c r="W27" s="61">
        <f t="shared" si="3"/>
        <v>120</v>
      </c>
      <c r="X27" s="153">
        <f t="shared" si="4"/>
        <v>9</v>
      </c>
    </row>
    <row r="28" spans="1:24" ht="15" customHeight="1">
      <c r="A28" s="960"/>
      <c r="B28" s="75" t="s">
        <v>35</v>
      </c>
      <c r="C28" s="44" t="s">
        <v>19</v>
      </c>
      <c r="D28" s="64" t="s">
        <v>128</v>
      </c>
      <c r="E28" s="218"/>
      <c r="F28" s="213"/>
      <c r="G28" s="217"/>
      <c r="H28" s="211">
        <v>30</v>
      </c>
      <c r="I28" s="70" t="s">
        <v>124</v>
      </c>
      <c r="J28" s="78">
        <v>1</v>
      </c>
      <c r="K28" s="154"/>
      <c r="L28" s="155"/>
      <c r="M28" s="155"/>
      <c r="N28" s="155"/>
      <c r="O28" s="155"/>
      <c r="P28" s="156"/>
      <c r="Q28" s="56"/>
      <c r="R28" s="59"/>
      <c r="S28" s="58"/>
      <c r="T28" s="59"/>
      <c r="U28" s="59"/>
      <c r="V28" s="60"/>
      <c r="W28" s="220">
        <f t="shared" si="3"/>
        <v>30</v>
      </c>
      <c r="X28" s="153">
        <f t="shared" si="4"/>
        <v>1</v>
      </c>
    </row>
    <row r="29" spans="1:24" ht="15.75" thickBot="1">
      <c r="A29" s="961"/>
      <c r="B29" s="46" t="s">
        <v>52</v>
      </c>
      <c r="C29" s="116" t="s">
        <v>16</v>
      </c>
      <c r="D29" s="123" t="s">
        <v>130</v>
      </c>
      <c r="E29" s="82"/>
      <c r="F29" s="106"/>
      <c r="G29" s="84"/>
      <c r="H29" s="83"/>
      <c r="I29" s="83"/>
      <c r="J29" s="85"/>
      <c r="K29" s="86"/>
      <c r="L29" s="87"/>
      <c r="M29" s="88"/>
      <c r="N29" s="87"/>
      <c r="O29" s="87"/>
      <c r="P29" s="89"/>
      <c r="Q29" s="90">
        <v>15</v>
      </c>
      <c r="R29" s="91" t="s">
        <v>102</v>
      </c>
      <c r="S29" s="92">
        <v>1</v>
      </c>
      <c r="T29" s="93"/>
      <c r="U29" s="93"/>
      <c r="V29" s="94"/>
      <c r="W29" s="61">
        <f t="shared" si="3"/>
        <v>15</v>
      </c>
      <c r="X29" s="69">
        <f t="shared" si="4"/>
        <v>1</v>
      </c>
    </row>
    <row r="30" spans="1:24" ht="28.5" customHeight="1" thickBot="1">
      <c r="A30" s="95"/>
      <c r="B30" s="859" t="s">
        <v>135</v>
      </c>
      <c r="C30" s="860"/>
      <c r="D30" s="860"/>
      <c r="E30" s="861"/>
      <c r="F30" s="861"/>
      <c r="G30" s="861"/>
      <c r="H30" s="861"/>
      <c r="I30" s="861"/>
      <c r="J30" s="861"/>
      <c r="K30" s="862"/>
      <c r="L30" s="862"/>
      <c r="M30" s="862"/>
      <c r="N30" s="862"/>
      <c r="O30" s="862"/>
      <c r="P30" s="862"/>
      <c r="Q30" s="862"/>
      <c r="R30" s="862"/>
      <c r="S30" s="862"/>
      <c r="T30" s="862"/>
      <c r="U30" s="862"/>
      <c r="V30" s="862"/>
      <c r="W30" s="860"/>
      <c r="X30" s="863"/>
    </row>
    <row r="31" spans="1:24">
      <c r="A31" s="804"/>
      <c r="B31" s="841" t="s">
        <v>107</v>
      </c>
      <c r="C31" s="804" t="s">
        <v>1</v>
      </c>
      <c r="D31" s="844" t="s">
        <v>2</v>
      </c>
      <c r="E31" s="870" t="s">
        <v>116</v>
      </c>
      <c r="F31" s="871"/>
      <c r="G31" s="871"/>
      <c r="H31" s="871"/>
      <c r="I31" s="871"/>
      <c r="J31" s="872"/>
      <c r="K31" s="832" t="s">
        <v>122</v>
      </c>
      <c r="L31" s="832"/>
      <c r="M31" s="832"/>
      <c r="N31" s="832"/>
      <c r="O31" s="832"/>
      <c r="P31" s="832"/>
      <c r="Q31" s="832"/>
      <c r="R31" s="832"/>
      <c r="S31" s="832"/>
      <c r="T31" s="832"/>
      <c r="U31" s="832"/>
      <c r="V31" s="833"/>
      <c r="W31" s="804" t="s">
        <v>6</v>
      </c>
      <c r="X31" s="804" t="s">
        <v>7</v>
      </c>
    </row>
    <row r="32" spans="1:24">
      <c r="A32" s="805"/>
      <c r="B32" s="842"/>
      <c r="C32" s="805"/>
      <c r="D32" s="845"/>
      <c r="E32" s="836" t="s">
        <v>8</v>
      </c>
      <c r="F32" s="837"/>
      <c r="G32" s="838"/>
      <c r="H32" s="839" t="s">
        <v>9</v>
      </c>
      <c r="I32" s="837"/>
      <c r="J32" s="840"/>
      <c r="K32" s="834"/>
      <c r="L32" s="834"/>
      <c r="M32" s="834"/>
      <c r="N32" s="834"/>
      <c r="O32" s="834"/>
      <c r="P32" s="834"/>
      <c r="Q32" s="834"/>
      <c r="R32" s="834"/>
      <c r="S32" s="834"/>
      <c r="T32" s="834"/>
      <c r="U32" s="834"/>
      <c r="V32" s="835"/>
      <c r="W32" s="805"/>
      <c r="X32" s="805"/>
    </row>
    <row r="33" spans="1:24" ht="15.75" thickBot="1">
      <c r="A33" s="806"/>
      <c r="B33" s="843"/>
      <c r="C33" s="811"/>
      <c r="D33" s="846"/>
      <c r="E33" s="10" t="s">
        <v>14</v>
      </c>
      <c r="F33" s="11" t="s">
        <v>15</v>
      </c>
      <c r="G33" s="12" t="s">
        <v>7</v>
      </c>
      <c r="H33" s="11" t="s">
        <v>14</v>
      </c>
      <c r="I33" s="11" t="s">
        <v>15</v>
      </c>
      <c r="J33" s="13" t="s">
        <v>7</v>
      </c>
      <c r="K33" s="824" t="s">
        <v>188</v>
      </c>
      <c r="L33" s="904"/>
      <c r="M33" s="904"/>
      <c r="N33" s="904"/>
      <c r="O33" s="904"/>
      <c r="P33" s="904"/>
      <c r="Q33" s="904"/>
      <c r="R33" s="904"/>
      <c r="S33" s="904"/>
      <c r="T33" s="904"/>
      <c r="U33" s="904"/>
      <c r="V33" s="905"/>
      <c r="W33" s="811"/>
      <c r="X33" s="811"/>
    </row>
    <row r="34" spans="1:24">
      <c r="A34" s="96"/>
      <c r="B34" s="46" t="s">
        <v>108</v>
      </c>
      <c r="C34" s="44" t="s">
        <v>36</v>
      </c>
      <c r="D34" s="422" t="s">
        <v>17</v>
      </c>
      <c r="E34" s="225">
        <v>30</v>
      </c>
      <c r="F34" s="226" t="s">
        <v>124</v>
      </c>
      <c r="G34" s="227">
        <v>1</v>
      </c>
      <c r="H34" s="226">
        <v>30</v>
      </c>
      <c r="I34" s="226" t="s">
        <v>102</v>
      </c>
      <c r="J34" s="228">
        <v>2</v>
      </c>
      <c r="K34" s="906"/>
      <c r="L34" s="906"/>
      <c r="M34" s="906"/>
      <c r="N34" s="906"/>
      <c r="O34" s="906"/>
      <c r="P34" s="906"/>
      <c r="Q34" s="906"/>
      <c r="R34" s="906"/>
      <c r="S34" s="906"/>
      <c r="T34" s="906"/>
      <c r="U34" s="906"/>
      <c r="V34" s="907"/>
      <c r="W34" s="69">
        <f t="shared" ref="W34:W42" si="5">SUM(E34,H34)</f>
        <v>60</v>
      </c>
      <c r="X34" s="69">
        <f t="shared" ref="X34:X42" si="6">SUM(G34,J34)</f>
        <v>3</v>
      </c>
    </row>
    <row r="35" spans="1:24">
      <c r="A35" s="24"/>
      <c r="B35" s="46" t="s">
        <v>109</v>
      </c>
      <c r="C35" s="44" t="s">
        <v>36</v>
      </c>
      <c r="D35" s="422" t="s">
        <v>17</v>
      </c>
      <c r="E35" s="408">
        <v>45</v>
      </c>
      <c r="F35" s="409" t="s">
        <v>124</v>
      </c>
      <c r="G35" s="410">
        <v>2</v>
      </c>
      <c r="H35" s="409">
        <v>45</v>
      </c>
      <c r="I35" s="409" t="s">
        <v>102</v>
      </c>
      <c r="J35" s="411">
        <v>3</v>
      </c>
      <c r="K35" s="906"/>
      <c r="L35" s="906"/>
      <c r="M35" s="906"/>
      <c r="N35" s="906"/>
      <c r="O35" s="906"/>
      <c r="P35" s="906"/>
      <c r="Q35" s="906"/>
      <c r="R35" s="906"/>
      <c r="S35" s="906"/>
      <c r="T35" s="906"/>
      <c r="U35" s="906"/>
      <c r="V35" s="907"/>
      <c r="W35" s="69">
        <f t="shared" si="5"/>
        <v>90</v>
      </c>
      <c r="X35" s="62">
        <f t="shared" si="6"/>
        <v>5</v>
      </c>
    </row>
    <row r="36" spans="1:24">
      <c r="A36" s="24"/>
      <c r="B36" s="46" t="s">
        <v>110</v>
      </c>
      <c r="C36" s="44" t="s">
        <v>36</v>
      </c>
      <c r="D36" s="422" t="s">
        <v>17</v>
      </c>
      <c r="E36" s="97"/>
      <c r="F36" s="98"/>
      <c r="G36" s="66"/>
      <c r="H36" s="98">
        <v>30</v>
      </c>
      <c r="I36" s="98" t="s">
        <v>124</v>
      </c>
      <c r="J36" s="99">
        <v>1</v>
      </c>
      <c r="K36" s="906"/>
      <c r="L36" s="906"/>
      <c r="M36" s="906"/>
      <c r="N36" s="906"/>
      <c r="O36" s="906"/>
      <c r="P36" s="906"/>
      <c r="Q36" s="906"/>
      <c r="R36" s="906"/>
      <c r="S36" s="906"/>
      <c r="T36" s="906"/>
      <c r="U36" s="906"/>
      <c r="V36" s="907"/>
      <c r="W36" s="69">
        <f t="shared" si="5"/>
        <v>30</v>
      </c>
      <c r="X36" s="69">
        <f t="shared" si="6"/>
        <v>1</v>
      </c>
    </row>
    <row r="37" spans="1:24">
      <c r="A37" s="24"/>
      <c r="B37" s="100" t="s">
        <v>111</v>
      </c>
      <c r="C37" s="44" t="s">
        <v>36</v>
      </c>
      <c r="D37" s="422" t="s">
        <v>100</v>
      </c>
      <c r="E37" s="408">
        <v>30</v>
      </c>
      <c r="F37" s="425" t="s">
        <v>124</v>
      </c>
      <c r="G37" s="410">
        <v>1</v>
      </c>
      <c r="H37" s="409">
        <v>30</v>
      </c>
      <c r="I37" s="425" t="s">
        <v>102</v>
      </c>
      <c r="J37" s="411">
        <v>2</v>
      </c>
      <c r="K37" s="906"/>
      <c r="L37" s="906"/>
      <c r="M37" s="906"/>
      <c r="N37" s="906"/>
      <c r="O37" s="906"/>
      <c r="P37" s="906"/>
      <c r="Q37" s="906"/>
      <c r="R37" s="906"/>
      <c r="S37" s="906"/>
      <c r="T37" s="906"/>
      <c r="U37" s="906"/>
      <c r="V37" s="907"/>
      <c r="W37" s="69">
        <f t="shared" si="5"/>
        <v>60</v>
      </c>
      <c r="X37" s="69">
        <f t="shared" si="6"/>
        <v>3</v>
      </c>
    </row>
    <row r="38" spans="1:24">
      <c r="A38" s="101"/>
      <c r="B38" s="102" t="s">
        <v>37</v>
      </c>
      <c r="C38" s="103" t="s">
        <v>36</v>
      </c>
      <c r="D38" s="71" t="s">
        <v>115</v>
      </c>
      <c r="E38" s="408">
        <v>15</v>
      </c>
      <c r="F38" s="425" t="s">
        <v>124</v>
      </c>
      <c r="G38" s="410">
        <v>1</v>
      </c>
      <c r="H38" s="409"/>
      <c r="I38" s="425"/>
      <c r="J38" s="411"/>
      <c r="K38" s="906"/>
      <c r="L38" s="906"/>
      <c r="M38" s="906"/>
      <c r="N38" s="906"/>
      <c r="O38" s="906"/>
      <c r="P38" s="906"/>
      <c r="Q38" s="906"/>
      <c r="R38" s="906"/>
      <c r="S38" s="906"/>
      <c r="T38" s="906"/>
      <c r="U38" s="906"/>
      <c r="V38" s="907"/>
      <c r="W38" s="69">
        <f t="shared" si="5"/>
        <v>15</v>
      </c>
      <c r="X38" s="62">
        <f t="shared" si="6"/>
        <v>1</v>
      </c>
    </row>
    <row r="39" spans="1:24">
      <c r="A39" s="24"/>
      <c r="B39" s="25" t="s">
        <v>112</v>
      </c>
      <c r="C39" s="44" t="s">
        <v>36</v>
      </c>
      <c r="D39" s="422" t="s">
        <v>115</v>
      </c>
      <c r="E39" s="408"/>
      <c r="F39" s="409"/>
      <c r="G39" s="410"/>
      <c r="H39" s="409">
        <v>15</v>
      </c>
      <c r="I39" s="409" t="s">
        <v>124</v>
      </c>
      <c r="J39" s="411">
        <v>1</v>
      </c>
      <c r="K39" s="906"/>
      <c r="L39" s="906"/>
      <c r="M39" s="906"/>
      <c r="N39" s="906"/>
      <c r="O39" s="906"/>
      <c r="P39" s="906"/>
      <c r="Q39" s="906"/>
      <c r="R39" s="906"/>
      <c r="S39" s="906"/>
      <c r="T39" s="906"/>
      <c r="U39" s="906"/>
      <c r="V39" s="907"/>
      <c r="W39" s="69">
        <f t="shared" si="5"/>
        <v>15</v>
      </c>
      <c r="X39" s="69">
        <f t="shared" si="6"/>
        <v>1</v>
      </c>
    </row>
    <row r="40" spans="1:24">
      <c r="A40" s="24"/>
      <c r="B40" s="104" t="s">
        <v>132</v>
      </c>
      <c r="C40" s="44" t="s">
        <v>36</v>
      </c>
      <c r="D40" s="422" t="s">
        <v>115</v>
      </c>
      <c r="E40" s="408">
        <v>15</v>
      </c>
      <c r="F40" s="409" t="s">
        <v>102</v>
      </c>
      <c r="G40" s="410">
        <v>0.5</v>
      </c>
      <c r="H40" s="409"/>
      <c r="I40" s="409"/>
      <c r="J40" s="411"/>
      <c r="K40" s="906"/>
      <c r="L40" s="906"/>
      <c r="M40" s="906"/>
      <c r="N40" s="906"/>
      <c r="O40" s="906"/>
      <c r="P40" s="906"/>
      <c r="Q40" s="906"/>
      <c r="R40" s="906"/>
      <c r="S40" s="906"/>
      <c r="T40" s="906"/>
      <c r="U40" s="906"/>
      <c r="V40" s="907"/>
      <c r="W40" s="69">
        <f>SUM(E40,H40)</f>
        <v>15</v>
      </c>
      <c r="X40" s="69">
        <f>SUM(G40,J40)</f>
        <v>0.5</v>
      </c>
    </row>
    <row r="41" spans="1:24">
      <c r="A41" s="24"/>
      <c r="B41" s="46" t="s">
        <v>113</v>
      </c>
      <c r="C41" s="44" t="s">
        <v>36</v>
      </c>
      <c r="D41" s="422" t="s">
        <v>115</v>
      </c>
      <c r="E41" s="408">
        <v>30</v>
      </c>
      <c r="F41" s="409" t="s">
        <v>124</v>
      </c>
      <c r="G41" s="410">
        <v>2</v>
      </c>
      <c r="H41" s="409"/>
      <c r="I41" s="409"/>
      <c r="J41" s="411"/>
      <c r="K41" s="908"/>
      <c r="L41" s="908"/>
      <c r="M41" s="908"/>
      <c r="N41" s="908"/>
      <c r="O41" s="908"/>
      <c r="P41" s="908"/>
      <c r="Q41" s="908"/>
      <c r="R41" s="908"/>
      <c r="S41" s="908"/>
      <c r="T41" s="908"/>
      <c r="U41" s="908"/>
      <c r="V41" s="909"/>
      <c r="W41" s="69">
        <f t="shared" si="5"/>
        <v>30</v>
      </c>
      <c r="X41" s="69">
        <f t="shared" si="6"/>
        <v>2</v>
      </c>
    </row>
    <row r="42" spans="1:24" ht="15.75" thickBot="1">
      <c r="A42" s="157"/>
      <c r="B42" s="158" t="s">
        <v>114</v>
      </c>
      <c r="C42" s="159" t="s">
        <v>36</v>
      </c>
      <c r="D42" s="182" t="s">
        <v>115</v>
      </c>
      <c r="E42" s="82">
        <v>60</v>
      </c>
      <c r="F42" s="83" t="s">
        <v>124</v>
      </c>
      <c r="G42" s="84">
        <v>4</v>
      </c>
      <c r="H42" s="83">
        <v>60</v>
      </c>
      <c r="I42" s="83" t="s">
        <v>124</v>
      </c>
      <c r="J42" s="85">
        <v>4</v>
      </c>
      <c r="K42" s="832" t="s">
        <v>117</v>
      </c>
      <c r="L42" s="832"/>
      <c r="M42" s="832"/>
      <c r="N42" s="832"/>
      <c r="O42" s="832"/>
      <c r="P42" s="832"/>
      <c r="Q42" s="832"/>
      <c r="R42" s="832"/>
      <c r="S42" s="832"/>
      <c r="T42" s="832"/>
      <c r="U42" s="832"/>
      <c r="V42" s="833"/>
      <c r="W42" s="160">
        <f t="shared" si="5"/>
        <v>120</v>
      </c>
      <c r="X42" s="161">
        <f t="shared" si="6"/>
        <v>8</v>
      </c>
    </row>
    <row r="43" spans="1:24" ht="15.75" thickBot="1">
      <c r="A43" s="101"/>
      <c r="B43" s="162"/>
      <c r="C43" s="163"/>
      <c r="D43" s="105" t="s">
        <v>136</v>
      </c>
      <c r="E43" s="106">
        <f>SUM(E34:E42)</f>
        <v>225</v>
      </c>
      <c r="F43" s="106"/>
      <c r="G43" s="107">
        <f>SUM(G34:G42)</f>
        <v>11.5</v>
      </c>
      <c r="H43" s="106">
        <f>SUM(H34:H42)</f>
        <v>210</v>
      </c>
      <c r="I43" s="106"/>
      <c r="J43" s="107">
        <f>SUM(J34:J42)</f>
        <v>13</v>
      </c>
      <c r="K43" s="108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10"/>
      <c r="W43" s="111">
        <f>SUM(E43,H43)</f>
        <v>435</v>
      </c>
      <c r="X43" s="112">
        <f>SUM(G43,J43)</f>
        <v>24.5</v>
      </c>
    </row>
    <row r="44" spans="1:24" ht="21" customHeight="1">
      <c r="A44" s="164"/>
      <c r="B44" s="113"/>
      <c r="C44" s="137"/>
      <c r="D44" s="172" t="s">
        <v>38</v>
      </c>
      <c r="E44" s="29">
        <f>SUM(E5:E29)</f>
        <v>230</v>
      </c>
      <c r="F44" s="29"/>
      <c r="G44" s="30">
        <f>SUM(G5:G29)</f>
        <v>20.5</v>
      </c>
      <c r="H44" s="29">
        <f>SUM(H5:H29)</f>
        <v>300</v>
      </c>
      <c r="I44" s="29"/>
      <c r="J44" s="30">
        <f>SUM(J5:J29)</f>
        <v>27.5</v>
      </c>
      <c r="K44" s="35">
        <f>SUM(K5:K42)</f>
        <v>255</v>
      </c>
      <c r="L44" s="35"/>
      <c r="M44" s="165">
        <f>SUM(M5:M42)</f>
        <v>24.5</v>
      </c>
      <c r="N44" s="35">
        <f>SUM(N5:N42)</f>
        <v>255</v>
      </c>
      <c r="O44" s="35"/>
      <c r="P44" s="34">
        <f>SUM(P5:P42)</f>
        <v>27.5</v>
      </c>
      <c r="Q44" s="40">
        <f>SUM(Q5:Q42)</f>
        <v>285</v>
      </c>
      <c r="R44" s="40"/>
      <c r="S44" s="39">
        <f>SUM(S5:S42)</f>
        <v>25.5</v>
      </c>
      <c r="T44" s="40">
        <f>SUM(T5:T42)</f>
        <v>255</v>
      </c>
      <c r="U44" s="40"/>
      <c r="V44" s="39">
        <f>SUM(V5:V42)</f>
        <v>36.5</v>
      </c>
      <c r="W44" s="138">
        <f>SUM(W5:W29)</f>
        <v>1580</v>
      </c>
      <c r="X44" s="166">
        <f>SUM(X4:X29)</f>
        <v>162</v>
      </c>
    </row>
    <row r="45" spans="1:24" ht="21.75" customHeight="1">
      <c r="A45" s="164"/>
      <c r="B45" s="137"/>
      <c r="C45" s="137"/>
      <c r="D45" s="177" t="s">
        <v>39</v>
      </c>
      <c r="E45" s="855">
        <f>SUM(E44,H44)-(E12+H12)</f>
        <v>530</v>
      </c>
      <c r="F45" s="857"/>
      <c r="G45" s="857"/>
      <c r="H45" s="857">
        <f>SUM(G44,J44)</f>
        <v>48</v>
      </c>
      <c r="I45" s="857"/>
      <c r="J45" s="857"/>
      <c r="K45" s="853">
        <f>SUM(K44,N44)-(K12+N12)</f>
        <v>480</v>
      </c>
      <c r="L45" s="854"/>
      <c r="M45" s="855"/>
      <c r="N45" s="958">
        <f>SUM(M44,P44)</f>
        <v>52</v>
      </c>
      <c r="O45" s="854"/>
      <c r="P45" s="855"/>
      <c r="Q45" s="853">
        <f>SUM(Q44,T44)-(Q12+T12)</f>
        <v>510</v>
      </c>
      <c r="R45" s="854"/>
      <c r="S45" s="855"/>
      <c r="T45" s="853">
        <f>SUM(S44,V44)</f>
        <v>62</v>
      </c>
      <c r="U45" s="854"/>
      <c r="V45" s="855"/>
      <c r="W45" s="141">
        <f>W44+W43</f>
        <v>2015</v>
      </c>
      <c r="X45" s="398">
        <f>X44+X43</f>
        <v>186.5</v>
      </c>
    </row>
    <row r="46" spans="1:24">
      <c r="A46" s="164"/>
      <c r="B46" s="137"/>
      <c r="C46" s="137"/>
      <c r="D46" s="13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42">
        <f>SUM(X27,X28,X12,X7,X34:X42,X6)</f>
        <v>56.5</v>
      </c>
      <c r="X46" s="222" t="s">
        <v>7</v>
      </c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>
        <f>(100*W46)/X45</f>
        <v>30.294906166219839</v>
      </c>
      <c r="X47" s="1"/>
    </row>
  </sheetData>
  <sheetProtection selectLockedCells="1" selectUnlockedCells="1"/>
  <mergeCells count="37">
    <mergeCell ref="W2:W4"/>
    <mergeCell ref="A2:A4"/>
    <mergeCell ref="B2:B4"/>
    <mergeCell ref="X31:X33"/>
    <mergeCell ref="C2:C4"/>
    <mergeCell ref="D2:D4"/>
    <mergeCell ref="E2:J2"/>
    <mergeCell ref="Q3:S3"/>
    <mergeCell ref="Q2:V2"/>
    <mergeCell ref="W31:W33"/>
    <mergeCell ref="B31:B33"/>
    <mergeCell ref="C31:C33"/>
    <mergeCell ref="D31:D33"/>
    <mergeCell ref="H32:J32"/>
    <mergeCell ref="A1:X1"/>
    <mergeCell ref="K33:V41"/>
    <mergeCell ref="T3:V3"/>
    <mergeCell ref="B30:X30"/>
    <mergeCell ref="A31:A33"/>
    <mergeCell ref="K2:P2"/>
    <mergeCell ref="X2:X4"/>
    <mergeCell ref="E3:G3"/>
    <mergeCell ref="H3:J3"/>
    <mergeCell ref="K3:M3"/>
    <mergeCell ref="N3:P3"/>
    <mergeCell ref="A5:A21"/>
    <mergeCell ref="A22:A29"/>
    <mergeCell ref="E31:J31"/>
    <mergeCell ref="K31:V32"/>
    <mergeCell ref="E32:G32"/>
    <mergeCell ref="Q45:S45"/>
    <mergeCell ref="K42:V42"/>
    <mergeCell ref="E45:G45"/>
    <mergeCell ref="H45:J45"/>
    <mergeCell ref="K45:M45"/>
    <mergeCell ref="T45:V45"/>
    <mergeCell ref="N45:P45"/>
  </mergeCells>
  <pageMargins left="0.25" right="0.25" top="0.75" bottom="0.75" header="0.3" footer="0.3"/>
  <pageSetup paperSize="9" scale="68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R34"/>
  <sheetViews>
    <sheetView tabSelected="1" zoomScaleNormal="100" workbookViewId="0">
      <selection activeCell="E13" sqref="E13"/>
    </sheetView>
  </sheetViews>
  <sheetFormatPr defaultColWidth="8.85546875" defaultRowHeight="15"/>
  <cols>
    <col min="1" max="1" width="5.7109375" customWidth="1"/>
    <col min="2" max="2" width="40.140625" customWidth="1"/>
    <col min="3" max="3" width="12.42578125" customWidth="1"/>
    <col min="4" max="4" width="9" bestFit="1" customWidth="1"/>
    <col min="5" max="5" width="4.85546875" customWidth="1"/>
    <col min="6" max="6" width="3.7109375" customWidth="1"/>
    <col min="7" max="8" width="4.85546875" customWidth="1"/>
    <col min="9" max="10" width="4.42578125" customWidth="1"/>
    <col min="11" max="11" width="5.140625" bestFit="1" customWidth="1"/>
    <col min="12" max="12" width="3.42578125" bestFit="1" customWidth="1"/>
    <col min="13" max="13" width="5.28515625" bestFit="1" customWidth="1"/>
    <col min="14" max="14" width="5.140625" bestFit="1" customWidth="1"/>
    <col min="15" max="15" width="3.42578125" bestFit="1" customWidth="1"/>
    <col min="16" max="16" width="5.28515625" bestFit="1" customWidth="1"/>
    <col min="17" max="18" width="6" customWidth="1"/>
  </cols>
  <sheetData>
    <row r="1" spans="1:18" ht="15.75" thickBot="1">
      <c r="A1" s="944" t="s">
        <v>158</v>
      </c>
      <c r="B1" s="944"/>
      <c r="C1" s="944"/>
      <c r="D1" s="944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4"/>
      <c r="R1" s="944"/>
    </row>
    <row r="2" spans="1:18" ht="12.75" customHeight="1">
      <c r="A2" s="856"/>
      <c r="B2" s="857" t="s">
        <v>0</v>
      </c>
      <c r="C2" s="856" t="s">
        <v>1</v>
      </c>
      <c r="D2" s="858" t="s">
        <v>2</v>
      </c>
      <c r="E2" s="817" t="s">
        <v>3</v>
      </c>
      <c r="F2" s="818"/>
      <c r="G2" s="818"/>
      <c r="H2" s="818"/>
      <c r="I2" s="818"/>
      <c r="J2" s="819"/>
      <c r="K2" s="880" t="s">
        <v>4</v>
      </c>
      <c r="L2" s="881"/>
      <c r="M2" s="881"/>
      <c r="N2" s="881"/>
      <c r="O2" s="881"/>
      <c r="P2" s="882"/>
      <c r="Q2" s="849" t="s">
        <v>6</v>
      </c>
      <c r="R2" s="856" t="s">
        <v>7</v>
      </c>
    </row>
    <row r="3" spans="1:18">
      <c r="A3" s="856"/>
      <c r="B3" s="857"/>
      <c r="C3" s="856"/>
      <c r="D3" s="858"/>
      <c r="E3" s="869" t="s">
        <v>8</v>
      </c>
      <c r="F3" s="847"/>
      <c r="G3" s="847"/>
      <c r="H3" s="847" t="s">
        <v>9</v>
      </c>
      <c r="I3" s="847"/>
      <c r="J3" s="848"/>
      <c r="K3" s="883" t="s">
        <v>10</v>
      </c>
      <c r="L3" s="884"/>
      <c r="M3" s="884"/>
      <c r="N3" s="884" t="s">
        <v>11</v>
      </c>
      <c r="O3" s="884"/>
      <c r="P3" s="885"/>
      <c r="Q3" s="849"/>
      <c r="R3" s="856"/>
    </row>
    <row r="4" spans="1:18" ht="15.75" thickBot="1">
      <c r="A4" s="856"/>
      <c r="B4" s="857"/>
      <c r="C4" s="856"/>
      <c r="D4" s="858"/>
      <c r="E4" s="10" t="s">
        <v>14</v>
      </c>
      <c r="F4" s="11" t="s">
        <v>15</v>
      </c>
      <c r="G4" s="12" t="s">
        <v>7</v>
      </c>
      <c r="H4" s="11" t="s">
        <v>14</v>
      </c>
      <c r="I4" s="11" t="s">
        <v>15</v>
      </c>
      <c r="J4" s="13" t="s">
        <v>7</v>
      </c>
      <c r="K4" s="510" t="s">
        <v>14</v>
      </c>
      <c r="L4" s="511" t="s">
        <v>15</v>
      </c>
      <c r="M4" s="512" t="s">
        <v>7</v>
      </c>
      <c r="N4" s="513" t="s">
        <v>14</v>
      </c>
      <c r="O4" s="511" t="s">
        <v>15</v>
      </c>
      <c r="P4" s="514" t="s">
        <v>7</v>
      </c>
      <c r="Q4" s="849"/>
      <c r="R4" s="856"/>
    </row>
    <row r="5" spans="1:18" ht="14.25" customHeight="1">
      <c r="A5" s="886" t="s">
        <v>167</v>
      </c>
      <c r="B5" s="181" t="s">
        <v>98</v>
      </c>
      <c r="C5" s="116" t="s">
        <v>16</v>
      </c>
      <c r="D5" s="117" t="s">
        <v>127</v>
      </c>
      <c r="E5" s="28">
        <v>30</v>
      </c>
      <c r="F5" s="29" t="s">
        <v>123</v>
      </c>
      <c r="G5" s="30">
        <v>10</v>
      </c>
      <c r="H5" s="29">
        <v>30</v>
      </c>
      <c r="I5" s="29" t="s">
        <v>123</v>
      </c>
      <c r="J5" s="31">
        <v>10</v>
      </c>
      <c r="K5" s="507">
        <v>30</v>
      </c>
      <c r="L5" s="508" t="s">
        <v>123</v>
      </c>
      <c r="M5" s="149">
        <v>14</v>
      </c>
      <c r="N5" s="139">
        <v>30</v>
      </c>
      <c r="O5" s="508" t="s">
        <v>124</v>
      </c>
      <c r="P5" s="509">
        <v>26</v>
      </c>
      <c r="Q5" s="221">
        <f t="shared" ref="Q5:Q23" si="0">SUM(E5,H5,K5,N5)</f>
        <v>120</v>
      </c>
      <c r="R5" s="69">
        <f t="shared" ref="R5:R23" si="1">SUM(G5,J5,M5,P5)</f>
        <v>60</v>
      </c>
    </row>
    <row r="6" spans="1:18" ht="13.5" customHeight="1">
      <c r="A6" s="887"/>
      <c r="B6" s="407" t="s">
        <v>40</v>
      </c>
      <c r="C6" s="44" t="s">
        <v>19</v>
      </c>
      <c r="D6" s="71" t="s">
        <v>128</v>
      </c>
      <c r="E6" s="47"/>
      <c r="F6" s="48"/>
      <c r="G6" s="49"/>
      <c r="H6" s="48"/>
      <c r="I6" s="48"/>
      <c r="J6" s="50"/>
      <c r="K6" s="118">
        <v>15</v>
      </c>
      <c r="L6" s="119" t="s">
        <v>124</v>
      </c>
      <c r="M6" s="120">
        <v>3</v>
      </c>
      <c r="N6" s="121"/>
      <c r="O6" s="119"/>
      <c r="P6" s="122"/>
      <c r="Q6" s="221">
        <f t="shared" si="0"/>
        <v>15</v>
      </c>
      <c r="R6" s="62">
        <f t="shared" si="1"/>
        <v>3</v>
      </c>
    </row>
    <row r="7" spans="1:18">
      <c r="A7" s="887"/>
      <c r="B7" s="407" t="s">
        <v>41</v>
      </c>
      <c r="C7" s="44" t="s">
        <v>19</v>
      </c>
      <c r="D7" s="71" t="s">
        <v>101</v>
      </c>
      <c r="E7" s="47"/>
      <c r="F7" s="48"/>
      <c r="G7" s="49"/>
      <c r="H7" s="48"/>
      <c r="I7" s="48"/>
      <c r="J7" s="50"/>
      <c r="K7" s="118"/>
      <c r="L7" s="119"/>
      <c r="M7" s="120"/>
      <c r="N7" s="121">
        <v>4</v>
      </c>
      <c r="O7" s="119" t="s">
        <v>124</v>
      </c>
      <c r="P7" s="122">
        <v>4</v>
      </c>
      <c r="Q7" s="221">
        <f t="shared" si="0"/>
        <v>4</v>
      </c>
      <c r="R7" s="62">
        <f t="shared" si="1"/>
        <v>4</v>
      </c>
    </row>
    <row r="8" spans="1:18">
      <c r="A8" s="887"/>
      <c r="B8" s="407" t="s">
        <v>173</v>
      </c>
      <c r="C8" s="116" t="s">
        <v>16</v>
      </c>
      <c r="D8" s="123" t="s">
        <v>130</v>
      </c>
      <c r="E8" s="47">
        <v>30</v>
      </c>
      <c r="F8" s="48" t="s">
        <v>124</v>
      </c>
      <c r="G8" s="49">
        <v>1</v>
      </c>
      <c r="H8" s="48">
        <v>30</v>
      </c>
      <c r="I8" s="48" t="s">
        <v>102</v>
      </c>
      <c r="J8" s="50">
        <v>2</v>
      </c>
      <c r="K8" s="118"/>
      <c r="L8" s="119"/>
      <c r="M8" s="120"/>
      <c r="N8" s="121"/>
      <c r="O8" s="119"/>
      <c r="P8" s="122"/>
      <c r="Q8" s="221">
        <f t="shared" si="0"/>
        <v>60</v>
      </c>
      <c r="R8" s="62">
        <f t="shared" si="1"/>
        <v>3</v>
      </c>
    </row>
    <row r="9" spans="1:18">
      <c r="A9" s="887"/>
      <c r="B9" s="407" t="s">
        <v>18</v>
      </c>
      <c r="C9" s="116" t="s">
        <v>19</v>
      </c>
      <c r="D9" s="123" t="s">
        <v>130</v>
      </c>
      <c r="E9" s="76">
        <v>30</v>
      </c>
      <c r="F9" s="48" t="s">
        <v>123</v>
      </c>
      <c r="G9" s="77">
        <v>5</v>
      </c>
      <c r="H9" s="70">
        <v>30</v>
      </c>
      <c r="I9" s="48" t="s">
        <v>123</v>
      </c>
      <c r="J9" s="78">
        <v>5</v>
      </c>
      <c r="K9" s="178"/>
      <c r="L9" s="179"/>
      <c r="M9" s="179"/>
      <c r="N9" s="179"/>
      <c r="O9" s="179"/>
      <c r="P9" s="180"/>
      <c r="Q9" s="221">
        <f t="shared" si="0"/>
        <v>60</v>
      </c>
      <c r="R9" s="62">
        <f t="shared" si="1"/>
        <v>10</v>
      </c>
    </row>
    <row r="10" spans="1:18">
      <c r="A10" s="887"/>
      <c r="B10" s="407" t="s">
        <v>88</v>
      </c>
      <c r="C10" s="44" t="s">
        <v>16</v>
      </c>
      <c r="D10" s="71" t="s">
        <v>101</v>
      </c>
      <c r="E10" s="47">
        <v>15</v>
      </c>
      <c r="F10" s="48" t="s">
        <v>124</v>
      </c>
      <c r="G10" s="49">
        <v>0.5</v>
      </c>
      <c r="H10" s="48">
        <v>15</v>
      </c>
      <c r="I10" s="48" t="s">
        <v>124</v>
      </c>
      <c r="J10" s="50">
        <v>0.5</v>
      </c>
      <c r="K10" s="118">
        <v>15</v>
      </c>
      <c r="L10" s="119" t="s">
        <v>124</v>
      </c>
      <c r="M10" s="120">
        <v>0.5</v>
      </c>
      <c r="N10" s="121">
        <v>15</v>
      </c>
      <c r="O10" s="119" t="s">
        <v>124</v>
      </c>
      <c r="P10" s="122">
        <v>0.5</v>
      </c>
      <c r="Q10" s="221">
        <f t="shared" si="0"/>
        <v>60</v>
      </c>
      <c r="R10" s="168">
        <f t="shared" si="1"/>
        <v>2</v>
      </c>
    </row>
    <row r="11" spans="1:18">
      <c r="A11" s="887"/>
      <c r="B11" s="407" t="s">
        <v>89</v>
      </c>
      <c r="C11" s="44" t="s">
        <v>16</v>
      </c>
      <c r="D11" s="123" t="s">
        <v>130</v>
      </c>
      <c r="E11" s="76">
        <v>45</v>
      </c>
      <c r="F11" s="70" t="s">
        <v>124</v>
      </c>
      <c r="G11" s="77">
        <v>1.5</v>
      </c>
      <c r="H11" s="70">
        <v>45</v>
      </c>
      <c r="I11" s="70" t="s">
        <v>125</v>
      </c>
      <c r="J11" s="78">
        <v>1.5</v>
      </c>
      <c r="K11" s="178">
        <v>45</v>
      </c>
      <c r="L11" s="179" t="s">
        <v>124</v>
      </c>
      <c r="M11" s="179">
        <v>1.5</v>
      </c>
      <c r="N11" s="179">
        <v>45</v>
      </c>
      <c r="O11" s="179" t="s">
        <v>125</v>
      </c>
      <c r="P11" s="180">
        <v>1.5</v>
      </c>
      <c r="Q11" s="221">
        <f t="shared" si="0"/>
        <v>180</v>
      </c>
      <c r="R11" s="168">
        <f t="shared" si="1"/>
        <v>6</v>
      </c>
    </row>
    <row r="12" spans="1:18">
      <c r="A12" s="887"/>
      <c r="B12" s="407" t="s">
        <v>23</v>
      </c>
      <c r="C12" s="44" t="s">
        <v>19</v>
      </c>
      <c r="D12" s="71" t="s">
        <v>21</v>
      </c>
      <c r="E12" s="47">
        <v>45</v>
      </c>
      <c r="F12" s="70" t="s">
        <v>124</v>
      </c>
      <c r="G12" s="49">
        <v>3</v>
      </c>
      <c r="H12" s="48">
        <v>45</v>
      </c>
      <c r="I12" s="70" t="s">
        <v>124</v>
      </c>
      <c r="J12" s="50">
        <v>3</v>
      </c>
      <c r="K12" s="118">
        <v>45</v>
      </c>
      <c r="L12" s="121" t="s">
        <v>124</v>
      </c>
      <c r="M12" s="120">
        <v>3</v>
      </c>
      <c r="N12" s="121">
        <v>45</v>
      </c>
      <c r="O12" s="121" t="s">
        <v>124</v>
      </c>
      <c r="P12" s="122">
        <v>3</v>
      </c>
      <c r="Q12" s="221">
        <f t="shared" si="0"/>
        <v>180</v>
      </c>
      <c r="R12" s="62">
        <f t="shared" si="1"/>
        <v>12</v>
      </c>
    </row>
    <row r="13" spans="1:18">
      <c r="A13" s="887"/>
      <c r="B13" s="407" t="s">
        <v>129</v>
      </c>
      <c r="C13" s="116" t="s">
        <v>16</v>
      </c>
      <c r="D13" s="117" t="s">
        <v>128</v>
      </c>
      <c r="E13" s="76">
        <v>30</v>
      </c>
      <c r="F13" s="70" t="s">
        <v>125</v>
      </c>
      <c r="G13" s="77">
        <v>1</v>
      </c>
      <c r="H13" s="70">
        <v>30</v>
      </c>
      <c r="I13" s="70" t="s">
        <v>102</v>
      </c>
      <c r="J13" s="78">
        <v>2</v>
      </c>
      <c r="K13" s="178"/>
      <c r="L13" s="179"/>
      <c r="M13" s="179"/>
      <c r="N13" s="179"/>
      <c r="O13" s="179"/>
      <c r="P13" s="180"/>
      <c r="Q13" s="221">
        <f t="shared" si="0"/>
        <v>60</v>
      </c>
      <c r="R13" s="69">
        <f t="shared" si="1"/>
        <v>3</v>
      </c>
    </row>
    <row r="14" spans="1:18">
      <c r="A14" s="896"/>
      <c r="B14" s="407" t="s">
        <v>24</v>
      </c>
      <c r="C14" s="116" t="s">
        <v>16</v>
      </c>
      <c r="D14" s="123" t="s">
        <v>130</v>
      </c>
      <c r="E14" s="47">
        <v>30</v>
      </c>
      <c r="F14" s="48" t="s">
        <v>124</v>
      </c>
      <c r="G14" s="49">
        <v>1</v>
      </c>
      <c r="H14" s="48">
        <v>30</v>
      </c>
      <c r="I14" s="48" t="s">
        <v>102</v>
      </c>
      <c r="J14" s="50">
        <v>2</v>
      </c>
      <c r="K14" s="118"/>
      <c r="L14" s="121"/>
      <c r="M14" s="120"/>
      <c r="N14" s="121"/>
      <c r="O14" s="121"/>
      <c r="P14" s="122"/>
      <c r="Q14" s="221">
        <f t="shared" si="0"/>
        <v>60</v>
      </c>
      <c r="R14" s="69">
        <f t="shared" si="1"/>
        <v>3</v>
      </c>
    </row>
    <row r="15" spans="1:18" ht="15" customHeight="1">
      <c r="A15" s="886" t="s">
        <v>168</v>
      </c>
      <c r="B15" s="407" t="s">
        <v>180</v>
      </c>
      <c r="C15" s="429" t="s">
        <v>16</v>
      </c>
      <c r="D15" s="434" t="s">
        <v>130</v>
      </c>
      <c r="E15" s="426"/>
      <c r="F15" s="425"/>
      <c r="G15" s="427"/>
      <c r="H15" s="425">
        <v>30</v>
      </c>
      <c r="I15" s="425" t="s">
        <v>125</v>
      </c>
      <c r="J15" s="428">
        <v>2</v>
      </c>
      <c r="K15" s="118"/>
      <c r="L15" s="121"/>
      <c r="M15" s="120"/>
      <c r="N15" s="121"/>
      <c r="O15" s="121"/>
      <c r="P15" s="122"/>
      <c r="Q15" s="221">
        <f t="shared" si="0"/>
        <v>30</v>
      </c>
      <c r="R15" s="69">
        <f t="shared" si="1"/>
        <v>2</v>
      </c>
    </row>
    <row r="16" spans="1:18" s="403" customFormat="1">
      <c r="A16" s="887"/>
      <c r="B16" s="407" t="s">
        <v>181</v>
      </c>
      <c r="C16" s="429" t="s">
        <v>16</v>
      </c>
      <c r="D16" s="434" t="s">
        <v>130</v>
      </c>
      <c r="E16" s="408">
        <v>30</v>
      </c>
      <c r="F16" s="425" t="s">
        <v>125</v>
      </c>
      <c r="G16" s="410">
        <v>2</v>
      </c>
      <c r="H16" s="409"/>
      <c r="I16" s="425"/>
      <c r="J16" s="411"/>
      <c r="K16" s="430"/>
      <c r="L16" s="432"/>
      <c r="M16" s="431"/>
      <c r="N16" s="432"/>
      <c r="O16" s="432"/>
      <c r="P16" s="433"/>
      <c r="Q16" s="420">
        <f t="shared" si="0"/>
        <v>30</v>
      </c>
      <c r="R16" s="424">
        <f t="shared" si="1"/>
        <v>2</v>
      </c>
    </row>
    <row r="17" spans="1:18">
      <c r="A17" s="887"/>
      <c r="B17" s="75" t="s">
        <v>94</v>
      </c>
      <c r="C17" s="44" t="s">
        <v>16</v>
      </c>
      <c r="D17" s="123" t="s">
        <v>130</v>
      </c>
      <c r="E17" s="47"/>
      <c r="F17" s="48"/>
      <c r="G17" s="49"/>
      <c r="H17" s="48">
        <v>30</v>
      </c>
      <c r="I17" s="48" t="s">
        <v>102</v>
      </c>
      <c r="J17" s="50">
        <v>2</v>
      </c>
      <c r="K17" s="118"/>
      <c r="L17" s="121"/>
      <c r="M17" s="120"/>
      <c r="N17" s="121"/>
      <c r="O17" s="121"/>
      <c r="P17" s="122"/>
      <c r="Q17" s="221">
        <f t="shared" si="0"/>
        <v>30</v>
      </c>
      <c r="R17" s="69">
        <f t="shared" si="1"/>
        <v>2</v>
      </c>
    </row>
    <row r="18" spans="1:18">
      <c r="A18" s="887"/>
      <c r="B18" s="46" t="s">
        <v>106</v>
      </c>
      <c r="C18" s="116" t="s">
        <v>16</v>
      </c>
      <c r="D18" s="123" t="s">
        <v>130</v>
      </c>
      <c r="E18" s="47">
        <v>30</v>
      </c>
      <c r="F18" s="70" t="s">
        <v>102</v>
      </c>
      <c r="G18" s="49">
        <v>2</v>
      </c>
      <c r="H18" s="48"/>
      <c r="I18" s="48"/>
      <c r="J18" s="50"/>
      <c r="K18" s="118"/>
      <c r="L18" s="121"/>
      <c r="M18" s="120"/>
      <c r="N18" s="121"/>
      <c r="O18" s="121"/>
      <c r="P18" s="122"/>
      <c r="Q18" s="221">
        <f t="shared" si="0"/>
        <v>30</v>
      </c>
      <c r="R18" s="69">
        <f t="shared" si="1"/>
        <v>2</v>
      </c>
    </row>
    <row r="19" spans="1:18">
      <c r="A19" s="887"/>
      <c r="B19" s="46" t="s">
        <v>42</v>
      </c>
      <c r="C19" s="116" t="s">
        <v>16</v>
      </c>
      <c r="D19" s="123" t="s">
        <v>130</v>
      </c>
      <c r="E19" s="47">
        <v>30</v>
      </c>
      <c r="F19" s="48" t="s">
        <v>124</v>
      </c>
      <c r="G19" s="49">
        <v>1</v>
      </c>
      <c r="H19" s="48">
        <v>30</v>
      </c>
      <c r="I19" s="48" t="s">
        <v>102</v>
      </c>
      <c r="J19" s="50">
        <v>2</v>
      </c>
      <c r="K19" s="118"/>
      <c r="L19" s="121"/>
      <c r="M19" s="120"/>
      <c r="N19" s="121"/>
      <c r="O19" s="121"/>
      <c r="P19" s="122"/>
      <c r="Q19" s="221">
        <f t="shared" si="0"/>
        <v>60</v>
      </c>
      <c r="R19" s="69">
        <f t="shared" si="1"/>
        <v>3</v>
      </c>
    </row>
    <row r="20" spans="1:18">
      <c r="A20" s="887"/>
      <c r="B20" s="46" t="s">
        <v>43</v>
      </c>
      <c r="C20" s="116" t="s">
        <v>16</v>
      </c>
      <c r="D20" s="123" t="s">
        <v>130</v>
      </c>
      <c r="E20" s="47">
        <v>30</v>
      </c>
      <c r="F20" s="70" t="s">
        <v>124</v>
      </c>
      <c r="G20" s="49">
        <v>1</v>
      </c>
      <c r="H20" s="48">
        <v>30</v>
      </c>
      <c r="I20" s="48" t="s">
        <v>102</v>
      </c>
      <c r="J20" s="50">
        <v>2</v>
      </c>
      <c r="K20" s="118"/>
      <c r="L20" s="121"/>
      <c r="M20" s="120"/>
      <c r="N20" s="121"/>
      <c r="O20" s="121"/>
      <c r="P20" s="122"/>
      <c r="Q20" s="221">
        <f t="shared" si="0"/>
        <v>60</v>
      </c>
      <c r="R20" s="69">
        <f t="shared" si="1"/>
        <v>3</v>
      </c>
    </row>
    <row r="21" spans="1:18">
      <c r="A21" s="887"/>
      <c r="B21" s="46" t="s">
        <v>104</v>
      </c>
      <c r="C21" s="116" t="s">
        <v>16</v>
      </c>
      <c r="D21" s="123" t="s">
        <v>130</v>
      </c>
      <c r="E21" s="47">
        <v>15</v>
      </c>
      <c r="F21" s="70" t="s">
        <v>125</v>
      </c>
      <c r="G21" s="49">
        <v>0.5</v>
      </c>
      <c r="H21" s="48"/>
      <c r="I21" s="48"/>
      <c r="J21" s="50"/>
      <c r="K21" s="118"/>
      <c r="L21" s="121"/>
      <c r="M21" s="120"/>
      <c r="N21" s="121"/>
      <c r="O21" s="121"/>
      <c r="P21" s="122"/>
      <c r="Q21" s="221">
        <f t="shared" si="0"/>
        <v>15</v>
      </c>
      <c r="R21" s="69">
        <f t="shared" si="1"/>
        <v>0.5</v>
      </c>
    </row>
    <row r="22" spans="1:18">
      <c r="A22" s="887"/>
      <c r="B22" s="46" t="s">
        <v>35</v>
      </c>
      <c r="C22" s="44" t="s">
        <v>19</v>
      </c>
      <c r="D22" s="71" t="s">
        <v>128</v>
      </c>
      <c r="E22" s="47">
        <v>30</v>
      </c>
      <c r="F22" s="70" t="s">
        <v>124</v>
      </c>
      <c r="G22" s="49">
        <v>1</v>
      </c>
      <c r="H22" s="48"/>
      <c r="I22" s="48"/>
      <c r="J22" s="50"/>
      <c r="K22" s="118"/>
      <c r="L22" s="121"/>
      <c r="M22" s="120"/>
      <c r="N22" s="121"/>
      <c r="O22" s="121"/>
      <c r="P22" s="122"/>
      <c r="Q22" s="221">
        <f t="shared" si="0"/>
        <v>30</v>
      </c>
      <c r="R22" s="69">
        <f t="shared" si="1"/>
        <v>1</v>
      </c>
    </row>
    <row r="23" spans="1:18" ht="14.25" customHeight="1" thickBot="1">
      <c r="A23" s="887"/>
      <c r="B23" s="75" t="s">
        <v>45</v>
      </c>
      <c r="C23" s="44" t="s">
        <v>19</v>
      </c>
      <c r="D23" s="71" t="s">
        <v>128</v>
      </c>
      <c r="E23" s="82">
        <v>30</v>
      </c>
      <c r="F23" s="127" t="s">
        <v>125</v>
      </c>
      <c r="G23" s="84">
        <v>2</v>
      </c>
      <c r="H23" s="83">
        <v>30</v>
      </c>
      <c r="I23" s="127" t="s">
        <v>102</v>
      </c>
      <c r="J23" s="85">
        <v>3</v>
      </c>
      <c r="K23" s="128"/>
      <c r="L23" s="129"/>
      <c r="M23" s="130"/>
      <c r="N23" s="129"/>
      <c r="O23" s="129"/>
      <c r="P23" s="131"/>
      <c r="Q23" s="482">
        <f t="shared" si="0"/>
        <v>60</v>
      </c>
      <c r="R23" s="520">
        <f t="shared" si="1"/>
        <v>5</v>
      </c>
    </row>
    <row r="24" spans="1:18" ht="29.25" customHeight="1">
      <c r="A24" s="502"/>
      <c r="B24" s="888" t="s">
        <v>46</v>
      </c>
      <c r="C24" s="888"/>
      <c r="D24" s="888"/>
      <c r="E24" s="888"/>
      <c r="F24" s="888"/>
      <c r="G24" s="888"/>
      <c r="H24" s="888"/>
      <c r="I24" s="888"/>
      <c r="J24" s="888"/>
      <c r="K24" s="888"/>
      <c r="L24" s="888"/>
      <c r="M24" s="888"/>
      <c r="N24" s="888"/>
      <c r="O24" s="888"/>
      <c r="P24" s="888"/>
      <c r="Q24" s="888"/>
      <c r="R24" s="888"/>
    </row>
    <row r="25" spans="1:18">
      <c r="A25" s="856"/>
      <c r="B25" s="843" t="s">
        <v>107</v>
      </c>
      <c r="C25" s="811" t="s">
        <v>1</v>
      </c>
      <c r="D25" s="811" t="s">
        <v>2</v>
      </c>
      <c r="E25" s="949" t="s">
        <v>118</v>
      </c>
      <c r="F25" s="949"/>
      <c r="G25" s="949"/>
      <c r="H25" s="949"/>
      <c r="I25" s="949"/>
      <c r="J25" s="949"/>
      <c r="K25" s="950" t="s">
        <v>121</v>
      </c>
      <c r="L25" s="875"/>
      <c r="M25" s="875"/>
      <c r="N25" s="875"/>
      <c r="O25" s="875"/>
      <c r="P25" s="876"/>
      <c r="Q25" s="811" t="s">
        <v>6</v>
      </c>
      <c r="R25" s="811" t="s">
        <v>7</v>
      </c>
    </row>
    <row r="26" spans="1:18">
      <c r="A26" s="856"/>
      <c r="B26" s="857"/>
      <c r="C26" s="856"/>
      <c r="D26" s="856"/>
      <c r="E26" s="847" t="s">
        <v>8</v>
      </c>
      <c r="F26" s="847"/>
      <c r="G26" s="847"/>
      <c r="H26" s="847" t="s">
        <v>9</v>
      </c>
      <c r="I26" s="847"/>
      <c r="J26" s="847"/>
      <c r="K26" s="951"/>
      <c r="L26" s="877"/>
      <c r="M26" s="877"/>
      <c r="N26" s="877"/>
      <c r="O26" s="877"/>
      <c r="P26" s="878"/>
      <c r="Q26" s="856"/>
      <c r="R26" s="856"/>
    </row>
    <row r="27" spans="1:18">
      <c r="A27" s="856"/>
      <c r="B27" s="857"/>
      <c r="C27" s="856"/>
      <c r="D27" s="856"/>
      <c r="E27" s="223" t="s">
        <v>14</v>
      </c>
      <c r="F27" s="223" t="s">
        <v>15</v>
      </c>
      <c r="G27" s="115" t="s">
        <v>7</v>
      </c>
      <c r="H27" s="223" t="s">
        <v>14</v>
      </c>
      <c r="I27" s="223" t="s">
        <v>15</v>
      </c>
      <c r="J27" s="115" t="s">
        <v>7</v>
      </c>
      <c r="K27" s="890" t="s">
        <v>191</v>
      </c>
      <c r="L27" s="938"/>
      <c r="M27" s="938"/>
      <c r="N27" s="938"/>
      <c r="O27" s="938"/>
      <c r="P27" s="939"/>
      <c r="Q27" s="856"/>
      <c r="R27" s="856"/>
    </row>
    <row r="28" spans="1:18">
      <c r="A28" s="879"/>
      <c r="B28" s="46" t="s">
        <v>119</v>
      </c>
      <c r="C28" s="44" t="s">
        <v>36</v>
      </c>
      <c r="D28" s="116" t="s">
        <v>17</v>
      </c>
      <c r="E28" s="48">
        <v>30</v>
      </c>
      <c r="F28" s="48" t="s">
        <v>102</v>
      </c>
      <c r="G28" s="49">
        <v>2</v>
      </c>
      <c r="H28" s="48"/>
      <c r="I28" s="48"/>
      <c r="J28" s="49"/>
      <c r="K28" s="940"/>
      <c r="L28" s="940"/>
      <c r="M28" s="940"/>
      <c r="N28" s="940"/>
      <c r="O28" s="940"/>
      <c r="P28" s="941"/>
      <c r="Q28" s="69">
        <f>SUM(E28,H28)</f>
        <v>30</v>
      </c>
      <c r="R28" s="69">
        <f>SUM(G28,J28)</f>
        <v>2</v>
      </c>
    </row>
    <row r="29" spans="1:18">
      <c r="A29" s="879"/>
      <c r="B29" s="46" t="s">
        <v>120</v>
      </c>
      <c r="C29" s="44" t="s">
        <v>36</v>
      </c>
      <c r="D29" s="169" t="s">
        <v>21</v>
      </c>
      <c r="E29" s="134">
        <v>30</v>
      </c>
      <c r="F29" s="134" t="s">
        <v>124</v>
      </c>
      <c r="G29" s="143">
        <v>1</v>
      </c>
      <c r="H29" s="134">
        <v>30</v>
      </c>
      <c r="I29" s="134" t="s">
        <v>124</v>
      </c>
      <c r="J29" s="143">
        <v>1</v>
      </c>
      <c r="K29" s="940"/>
      <c r="L29" s="940"/>
      <c r="M29" s="940"/>
      <c r="N29" s="940"/>
      <c r="O29" s="940"/>
      <c r="P29" s="941"/>
      <c r="Q29" s="69">
        <f>SUM(E29,H29)</f>
        <v>60</v>
      </c>
      <c r="R29" s="69">
        <f>SUM(G29,J29)</f>
        <v>2</v>
      </c>
    </row>
    <row r="30" spans="1:18" ht="15.75" thickBot="1">
      <c r="A30" s="145"/>
      <c r="B30" s="145"/>
      <c r="C30" s="145"/>
      <c r="D30" s="146" t="s">
        <v>136</v>
      </c>
      <c r="E30" s="171">
        <f>SUM(E28:E29)</f>
        <v>60</v>
      </c>
      <c r="F30" s="171"/>
      <c r="G30" s="171">
        <f>SUM(G28:G29)</f>
        <v>3</v>
      </c>
      <c r="H30" s="171">
        <f>SUM(H28:H29)</f>
        <v>30</v>
      </c>
      <c r="I30" s="171"/>
      <c r="J30" s="171">
        <f>SUM(J28,J29)</f>
        <v>1</v>
      </c>
      <c r="K30" s="942"/>
      <c r="L30" s="942"/>
      <c r="M30" s="942"/>
      <c r="N30" s="942"/>
      <c r="O30" s="942"/>
      <c r="P30" s="943"/>
      <c r="Q30" s="136">
        <f>SUM(E28,E29,H28,H29)</f>
        <v>90</v>
      </c>
      <c r="R30" s="148">
        <f>SUM(G28:G29,J28:J29)</f>
        <v>4</v>
      </c>
    </row>
    <row r="31" spans="1:18" ht="21" customHeight="1">
      <c r="A31" s="137"/>
      <c r="B31" s="113"/>
      <c r="C31" s="145"/>
      <c r="D31" s="172" t="s">
        <v>38</v>
      </c>
      <c r="E31" s="29">
        <f>SUM(E5:E23)</f>
        <v>450</v>
      </c>
      <c r="F31" s="29"/>
      <c r="G31" s="30">
        <f>SUM(G5:G23)</f>
        <v>32.5</v>
      </c>
      <c r="H31" s="29">
        <f>SUM(H5:H23)</f>
        <v>405</v>
      </c>
      <c r="I31" s="29"/>
      <c r="J31" s="30">
        <f>SUM(J5:J23)</f>
        <v>37</v>
      </c>
      <c r="K31" s="139">
        <f>SUM(K5:K29)</f>
        <v>150</v>
      </c>
      <c r="L31" s="139"/>
      <c r="M31" s="149">
        <f>SUM(M5:M29)</f>
        <v>22</v>
      </c>
      <c r="N31" s="139">
        <f>SUM(N5:N23)</f>
        <v>139</v>
      </c>
      <c r="O31" s="139"/>
      <c r="P31" s="149">
        <f>SUM(P5:P23)</f>
        <v>35</v>
      </c>
      <c r="Q31" s="140">
        <f>SUM(Q5:Q23)</f>
        <v>1144</v>
      </c>
      <c r="R31" s="396">
        <f>SUM(R5:R23)</f>
        <v>126.5</v>
      </c>
    </row>
    <row r="32" spans="1:18" ht="24" customHeight="1">
      <c r="A32" s="137"/>
      <c r="B32" s="137"/>
      <c r="C32" s="137"/>
      <c r="D32" s="177" t="s">
        <v>39</v>
      </c>
      <c r="E32" s="855">
        <f>SUM(E31,H31)-(E12+H12)</f>
        <v>765</v>
      </c>
      <c r="F32" s="857"/>
      <c r="G32" s="857"/>
      <c r="H32" s="857">
        <f>SUM(G31,J31)</f>
        <v>69.5</v>
      </c>
      <c r="I32" s="857"/>
      <c r="J32" s="857"/>
      <c r="K32" s="857">
        <f>SUM(K31,N31)-(K12+N12)</f>
        <v>199</v>
      </c>
      <c r="L32" s="857"/>
      <c r="M32" s="857"/>
      <c r="N32" s="857">
        <f>SUM(M31,P31)</f>
        <v>57</v>
      </c>
      <c r="O32" s="857"/>
      <c r="P32" s="857"/>
      <c r="Q32" s="224">
        <f>Q31+Q30</f>
        <v>1234</v>
      </c>
      <c r="R32" s="397">
        <f>R31+R30</f>
        <v>130.5</v>
      </c>
    </row>
    <row r="33" spans="1:18">
      <c r="A33" s="137"/>
      <c r="B33" s="137"/>
      <c r="C33" s="137"/>
      <c r="D33" s="137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42">
        <f>SUM(R9,R7,R6,R12,R22,R23,R28,R29)</f>
        <v>39</v>
      </c>
      <c r="R33" s="389" t="s">
        <v>7</v>
      </c>
    </row>
    <row r="34" spans="1: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>
        <f>(Q33*100)/R32</f>
        <v>29.885057471264368</v>
      </c>
      <c r="R34" s="3"/>
    </row>
  </sheetData>
  <sheetProtection selectLockedCells="1" selectUnlockedCells="1"/>
  <mergeCells count="32">
    <mergeCell ref="A15:A23"/>
    <mergeCell ref="R25:R27"/>
    <mergeCell ref="E26:G26"/>
    <mergeCell ref="Q2:Q4"/>
    <mergeCell ref="K25:P26"/>
    <mergeCell ref="K2:P2"/>
    <mergeCell ref="R2:R4"/>
    <mergeCell ref="E3:G3"/>
    <mergeCell ref="H3:J3"/>
    <mergeCell ref="K3:M3"/>
    <mergeCell ref="N3:P3"/>
    <mergeCell ref="K27:P30"/>
    <mergeCell ref="A2:A4"/>
    <mergeCell ref="B2:B4"/>
    <mergeCell ref="C2:C4"/>
    <mergeCell ref="D2:D4"/>
    <mergeCell ref="E2:J2"/>
    <mergeCell ref="A1:R1"/>
    <mergeCell ref="H26:J26"/>
    <mergeCell ref="A28:A29"/>
    <mergeCell ref="E32:G32"/>
    <mergeCell ref="H32:J32"/>
    <mergeCell ref="K32:M32"/>
    <mergeCell ref="N32:P32"/>
    <mergeCell ref="B24:R24"/>
    <mergeCell ref="D25:D27"/>
    <mergeCell ref="E25:J25"/>
    <mergeCell ref="Q25:Q27"/>
    <mergeCell ref="A25:A27"/>
    <mergeCell ref="B25:B27"/>
    <mergeCell ref="C25:C27"/>
    <mergeCell ref="A5:A14"/>
  </mergeCells>
  <pageMargins left="0.25" right="0.25" top="0.75" bottom="0.75" header="0.3" footer="0.3"/>
  <pageSetup paperSize="9" scale="93" firstPageNumber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389629810485"/>
    <pageSetUpPr fitToPage="1"/>
  </sheetPr>
  <dimension ref="A1:X50"/>
  <sheetViews>
    <sheetView topLeftCell="B4" zoomScale="90" zoomScaleNormal="90" workbookViewId="0">
      <selection activeCell="B14" sqref="A14:XFD14"/>
    </sheetView>
  </sheetViews>
  <sheetFormatPr defaultRowHeight="15"/>
  <cols>
    <col min="1" max="1" width="6" customWidth="1"/>
    <col min="2" max="2" width="30.140625" bestFit="1" customWidth="1"/>
    <col min="3" max="3" width="12.5703125" bestFit="1" customWidth="1"/>
    <col min="4" max="4" width="9.42578125" customWidth="1"/>
    <col min="5" max="5" width="5" bestFit="1" customWidth="1"/>
    <col min="6" max="6" width="3.7109375" bestFit="1" customWidth="1"/>
    <col min="7" max="7" width="5.7109375" bestFit="1" customWidth="1"/>
    <col min="8" max="8" width="5" bestFit="1" customWidth="1"/>
    <col min="9" max="9" width="3.7109375" bestFit="1" customWidth="1"/>
    <col min="10" max="10" width="5.7109375" bestFit="1" customWidth="1"/>
    <col min="11" max="11" width="5" bestFit="1" customWidth="1"/>
    <col min="12" max="12" width="3.7109375" bestFit="1" customWidth="1"/>
    <col min="13" max="13" width="5.5703125" customWidth="1"/>
    <col min="14" max="14" width="5" bestFit="1" customWidth="1"/>
    <col min="15" max="15" width="3.7109375" bestFit="1" customWidth="1"/>
    <col min="16" max="16" width="5.7109375" customWidth="1"/>
    <col min="17" max="17" width="5" bestFit="1" customWidth="1"/>
    <col min="18" max="18" width="3.7109375" bestFit="1" customWidth="1"/>
    <col min="19" max="19" width="5.7109375" bestFit="1" customWidth="1"/>
    <col min="20" max="20" width="4.85546875" customWidth="1"/>
    <col min="21" max="21" width="3.7109375" bestFit="1" customWidth="1"/>
    <col min="22" max="22" width="5.7109375" bestFit="1" customWidth="1"/>
    <col min="23" max="23" width="6.140625" customWidth="1"/>
    <col min="24" max="24" width="6.28515625" customWidth="1"/>
  </cols>
  <sheetData>
    <row r="1" spans="1:24" ht="15.75" thickBot="1">
      <c r="A1" s="962" t="s">
        <v>186</v>
      </c>
      <c r="B1" s="962"/>
      <c r="C1" s="962"/>
      <c r="D1" s="962"/>
      <c r="E1" s="963"/>
      <c r="F1" s="963"/>
      <c r="G1" s="963"/>
      <c r="H1" s="963"/>
      <c r="I1" s="963"/>
      <c r="J1" s="963"/>
      <c r="K1" s="963"/>
      <c r="L1" s="963"/>
      <c r="M1" s="963"/>
      <c r="N1" s="963"/>
      <c r="O1" s="963"/>
      <c r="P1" s="963"/>
      <c r="Q1" s="963"/>
      <c r="R1" s="963"/>
      <c r="S1" s="963"/>
      <c r="T1" s="963"/>
      <c r="U1" s="963"/>
      <c r="V1" s="963"/>
      <c r="W1" s="962"/>
      <c r="X1" s="962"/>
    </row>
    <row r="2" spans="1:24">
      <c r="A2" s="856"/>
      <c r="B2" s="857" t="s">
        <v>0</v>
      </c>
      <c r="C2" s="856" t="s">
        <v>1</v>
      </c>
      <c r="D2" s="858" t="s">
        <v>2</v>
      </c>
      <c r="E2" s="817" t="s">
        <v>3</v>
      </c>
      <c r="F2" s="818"/>
      <c r="G2" s="818"/>
      <c r="H2" s="818"/>
      <c r="I2" s="818"/>
      <c r="J2" s="819"/>
      <c r="K2" s="946" t="s">
        <v>4</v>
      </c>
      <c r="L2" s="914"/>
      <c r="M2" s="914"/>
      <c r="N2" s="914"/>
      <c r="O2" s="914"/>
      <c r="P2" s="915"/>
      <c r="Q2" s="918" t="s">
        <v>5</v>
      </c>
      <c r="R2" s="919"/>
      <c r="S2" s="919"/>
      <c r="T2" s="919"/>
      <c r="U2" s="919"/>
      <c r="V2" s="920"/>
      <c r="W2" s="849" t="s">
        <v>6</v>
      </c>
      <c r="X2" s="856" t="s">
        <v>7</v>
      </c>
    </row>
    <row r="3" spans="1:24">
      <c r="A3" s="856"/>
      <c r="B3" s="857"/>
      <c r="C3" s="856"/>
      <c r="D3" s="858"/>
      <c r="E3" s="869" t="s">
        <v>8</v>
      </c>
      <c r="F3" s="847"/>
      <c r="G3" s="847"/>
      <c r="H3" s="847" t="s">
        <v>9</v>
      </c>
      <c r="I3" s="847"/>
      <c r="J3" s="848"/>
      <c r="K3" s="947" t="s">
        <v>10</v>
      </c>
      <c r="L3" s="916"/>
      <c r="M3" s="916"/>
      <c r="N3" s="916" t="s">
        <v>11</v>
      </c>
      <c r="O3" s="916"/>
      <c r="P3" s="917"/>
      <c r="Q3" s="912" t="s">
        <v>12</v>
      </c>
      <c r="R3" s="910"/>
      <c r="S3" s="910"/>
      <c r="T3" s="910" t="s">
        <v>13</v>
      </c>
      <c r="U3" s="910"/>
      <c r="V3" s="911"/>
      <c r="W3" s="849"/>
      <c r="X3" s="856"/>
    </row>
    <row r="4" spans="1:24" ht="15.75" thickBot="1">
      <c r="A4" s="856"/>
      <c r="B4" s="857"/>
      <c r="C4" s="856"/>
      <c r="D4" s="858"/>
      <c r="E4" s="186" t="s">
        <v>14</v>
      </c>
      <c r="F4" s="187" t="s">
        <v>15</v>
      </c>
      <c r="G4" s="188" t="s">
        <v>7</v>
      </c>
      <c r="H4" s="187" t="s">
        <v>14</v>
      </c>
      <c r="I4" s="187" t="s">
        <v>15</v>
      </c>
      <c r="J4" s="189" t="s">
        <v>7</v>
      </c>
      <c r="K4" s="195" t="s">
        <v>14</v>
      </c>
      <c r="L4" s="196" t="s">
        <v>15</v>
      </c>
      <c r="M4" s="197" t="s">
        <v>7</v>
      </c>
      <c r="N4" s="198" t="s">
        <v>14</v>
      </c>
      <c r="O4" s="196" t="s">
        <v>15</v>
      </c>
      <c r="P4" s="199" t="s">
        <v>7</v>
      </c>
      <c r="Q4" s="200" t="s">
        <v>14</v>
      </c>
      <c r="R4" s="201" t="s">
        <v>15</v>
      </c>
      <c r="S4" s="202" t="s">
        <v>7</v>
      </c>
      <c r="T4" s="203" t="s">
        <v>14</v>
      </c>
      <c r="U4" s="201" t="s">
        <v>15</v>
      </c>
      <c r="V4" s="204" t="s">
        <v>7</v>
      </c>
      <c r="W4" s="849"/>
      <c r="X4" s="856"/>
    </row>
    <row r="5" spans="1:24">
      <c r="A5" s="959" t="s">
        <v>167</v>
      </c>
      <c r="B5" s="181" t="s">
        <v>98</v>
      </c>
      <c r="C5" s="116" t="s">
        <v>16</v>
      </c>
      <c r="D5" s="117" t="s">
        <v>127</v>
      </c>
      <c r="E5" s="225">
        <v>30</v>
      </c>
      <c r="F5" s="226" t="s">
        <v>123</v>
      </c>
      <c r="G5" s="227">
        <v>10</v>
      </c>
      <c r="H5" s="226">
        <v>30</v>
      </c>
      <c r="I5" s="226" t="s">
        <v>123</v>
      </c>
      <c r="J5" s="228">
        <v>10</v>
      </c>
      <c r="K5" s="261">
        <v>30</v>
      </c>
      <c r="L5" s="262" t="s">
        <v>123</v>
      </c>
      <c r="M5" s="263">
        <v>10</v>
      </c>
      <c r="N5" s="264">
        <v>30</v>
      </c>
      <c r="O5" s="262" t="s">
        <v>123</v>
      </c>
      <c r="P5" s="265">
        <v>10</v>
      </c>
      <c r="Q5" s="266">
        <v>30</v>
      </c>
      <c r="R5" s="267" t="s">
        <v>123</v>
      </c>
      <c r="S5" s="268">
        <v>10</v>
      </c>
      <c r="T5" s="269">
        <v>30</v>
      </c>
      <c r="U5" s="267" t="s">
        <v>124</v>
      </c>
      <c r="V5" s="270">
        <v>19</v>
      </c>
      <c r="W5" s="61">
        <f t="shared" ref="W5:W21" si="0">SUM(E5,H5,K5,N5,Q5,T5)</f>
        <v>180</v>
      </c>
      <c r="X5" s="69">
        <f t="shared" ref="X5:X16" si="1">SUM(G5,J5,M5,P5,S5,V5)</f>
        <v>69</v>
      </c>
    </row>
    <row r="6" spans="1:24">
      <c r="A6" s="960"/>
      <c r="B6" s="25" t="s">
        <v>170</v>
      </c>
      <c r="C6" s="44" t="s">
        <v>19</v>
      </c>
      <c r="D6" s="45" t="s">
        <v>130</v>
      </c>
      <c r="E6" s="28"/>
      <c r="F6" s="29"/>
      <c r="G6" s="30"/>
      <c r="H6" s="29"/>
      <c r="I6" s="29"/>
      <c r="J6" s="31"/>
      <c r="K6" s="32"/>
      <c r="L6" s="33"/>
      <c r="M6" s="34"/>
      <c r="N6" s="35"/>
      <c r="O6" s="33"/>
      <c r="P6" s="36"/>
      <c r="Q6" s="416">
        <v>15</v>
      </c>
      <c r="R6" s="418" t="s">
        <v>124</v>
      </c>
      <c r="S6" s="417">
        <v>1</v>
      </c>
      <c r="T6" s="40">
        <v>15</v>
      </c>
      <c r="U6" s="38" t="s">
        <v>124</v>
      </c>
      <c r="V6" s="41">
        <v>1</v>
      </c>
      <c r="W6" s="61">
        <f t="shared" si="0"/>
        <v>30</v>
      </c>
      <c r="X6" s="69">
        <f t="shared" si="1"/>
        <v>2</v>
      </c>
    </row>
    <row r="7" spans="1:24">
      <c r="A7" s="960"/>
      <c r="B7" s="407" t="s">
        <v>18</v>
      </c>
      <c r="C7" s="116" t="s">
        <v>19</v>
      </c>
      <c r="D7" s="123" t="s">
        <v>130</v>
      </c>
      <c r="E7" s="408"/>
      <c r="F7" s="409"/>
      <c r="G7" s="410"/>
      <c r="H7" s="409"/>
      <c r="I7" s="409"/>
      <c r="J7" s="411"/>
      <c r="K7" s="412">
        <v>30</v>
      </c>
      <c r="L7" s="52" t="s">
        <v>123</v>
      </c>
      <c r="M7" s="413">
        <v>4</v>
      </c>
      <c r="N7" s="414">
        <v>30</v>
      </c>
      <c r="O7" s="52" t="s">
        <v>123</v>
      </c>
      <c r="P7" s="415">
        <v>4</v>
      </c>
      <c r="Q7" s="416">
        <v>30</v>
      </c>
      <c r="R7" s="57" t="s">
        <v>123</v>
      </c>
      <c r="S7" s="417">
        <v>4</v>
      </c>
      <c r="T7" s="418">
        <v>30</v>
      </c>
      <c r="U7" s="57" t="s">
        <v>123</v>
      </c>
      <c r="V7" s="419">
        <v>4</v>
      </c>
      <c r="W7" s="61">
        <f t="shared" si="0"/>
        <v>120</v>
      </c>
      <c r="X7" s="62">
        <f t="shared" si="1"/>
        <v>16</v>
      </c>
    </row>
    <row r="8" spans="1:24">
      <c r="A8" s="960"/>
      <c r="B8" s="407" t="s">
        <v>137</v>
      </c>
      <c r="C8" s="116" t="s">
        <v>19</v>
      </c>
      <c r="D8" s="123" t="s">
        <v>130</v>
      </c>
      <c r="E8" s="408"/>
      <c r="F8" s="409"/>
      <c r="G8" s="410"/>
      <c r="H8" s="409"/>
      <c r="I8" s="409"/>
      <c r="J8" s="411"/>
      <c r="K8" s="412">
        <v>15</v>
      </c>
      <c r="L8" s="487" t="s">
        <v>123</v>
      </c>
      <c r="M8" s="488">
        <v>4</v>
      </c>
      <c r="N8" s="489">
        <v>15</v>
      </c>
      <c r="O8" s="52" t="s">
        <v>123</v>
      </c>
      <c r="P8" s="415">
        <v>4</v>
      </c>
      <c r="Q8" s="416">
        <v>15</v>
      </c>
      <c r="R8" s="57" t="s">
        <v>123</v>
      </c>
      <c r="S8" s="417">
        <v>4</v>
      </c>
      <c r="T8" s="418">
        <v>15</v>
      </c>
      <c r="U8" s="57" t="s">
        <v>123</v>
      </c>
      <c r="V8" s="419">
        <v>4</v>
      </c>
      <c r="W8" s="807" t="s">
        <v>162</v>
      </c>
      <c r="X8" s="808"/>
    </row>
    <row r="9" spans="1:24">
      <c r="A9" s="960"/>
      <c r="B9" s="407" t="s">
        <v>55</v>
      </c>
      <c r="C9" s="116" t="s">
        <v>16</v>
      </c>
      <c r="D9" s="117" t="s">
        <v>101</v>
      </c>
      <c r="E9" s="97">
        <v>15</v>
      </c>
      <c r="F9" s="98" t="s">
        <v>124</v>
      </c>
      <c r="G9" s="98">
        <v>0.5</v>
      </c>
      <c r="H9" s="98">
        <v>15</v>
      </c>
      <c r="I9" s="98" t="s">
        <v>124</v>
      </c>
      <c r="J9" s="99">
        <v>0.5</v>
      </c>
      <c r="K9" s="234">
        <v>15</v>
      </c>
      <c r="L9" s="248" t="s">
        <v>124</v>
      </c>
      <c r="M9" s="249">
        <v>0.5</v>
      </c>
      <c r="N9" s="248">
        <v>15</v>
      </c>
      <c r="O9" s="485" t="s">
        <v>124</v>
      </c>
      <c r="P9" s="415">
        <v>0.5</v>
      </c>
      <c r="Q9" s="416">
        <v>30</v>
      </c>
      <c r="R9" s="483" t="s">
        <v>124</v>
      </c>
      <c r="S9" s="461">
        <v>1</v>
      </c>
      <c r="T9" s="462">
        <v>30</v>
      </c>
      <c r="U9" s="483" t="s">
        <v>124</v>
      </c>
      <c r="V9" s="419">
        <v>1</v>
      </c>
      <c r="W9" s="61">
        <f t="shared" si="0"/>
        <v>120</v>
      </c>
      <c r="X9" s="69">
        <f t="shared" si="1"/>
        <v>4</v>
      </c>
    </row>
    <row r="10" spans="1:24">
      <c r="A10" s="960"/>
      <c r="B10" s="407" t="s">
        <v>56</v>
      </c>
      <c r="C10" s="116" t="s">
        <v>16</v>
      </c>
      <c r="D10" s="117" t="s">
        <v>21</v>
      </c>
      <c r="E10" s="408"/>
      <c r="F10" s="425"/>
      <c r="G10" s="410"/>
      <c r="H10" s="409"/>
      <c r="I10" s="425"/>
      <c r="J10" s="411"/>
      <c r="K10" s="234">
        <v>15</v>
      </c>
      <c r="L10" s="248" t="s">
        <v>124</v>
      </c>
      <c r="M10" s="249">
        <v>0.5</v>
      </c>
      <c r="N10" s="248">
        <v>15</v>
      </c>
      <c r="O10" s="485" t="s">
        <v>124</v>
      </c>
      <c r="P10" s="415">
        <v>0.5</v>
      </c>
      <c r="Q10" s="467"/>
      <c r="R10" s="296"/>
      <c r="S10" s="298"/>
      <c r="T10" s="296"/>
      <c r="U10" s="296"/>
      <c r="V10" s="458"/>
      <c r="W10" s="61">
        <f t="shared" si="0"/>
        <v>30</v>
      </c>
      <c r="X10" s="69">
        <f t="shared" si="1"/>
        <v>1</v>
      </c>
    </row>
    <row r="11" spans="1:24">
      <c r="A11" s="960"/>
      <c r="B11" s="407" t="s">
        <v>57</v>
      </c>
      <c r="C11" s="116" t="s">
        <v>16</v>
      </c>
      <c r="D11" s="123" t="s">
        <v>130</v>
      </c>
      <c r="E11" s="408">
        <v>60</v>
      </c>
      <c r="F11" s="425" t="s">
        <v>124</v>
      </c>
      <c r="G11" s="410">
        <v>3</v>
      </c>
      <c r="H11" s="409">
        <v>60</v>
      </c>
      <c r="I11" s="425" t="s">
        <v>124</v>
      </c>
      <c r="J11" s="411">
        <v>3</v>
      </c>
      <c r="K11" s="234">
        <v>60</v>
      </c>
      <c r="L11" s="248" t="s">
        <v>124</v>
      </c>
      <c r="M11" s="249">
        <v>3</v>
      </c>
      <c r="N11" s="248">
        <v>60</v>
      </c>
      <c r="O11" s="485" t="s">
        <v>124</v>
      </c>
      <c r="P11" s="415">
        <v>3</v>
      </c>
      <c r="Q11" s="467"/>
      <c r="R11" s="296"/>
      <c r="S11" s="298"/>
      <c r="T11" s="296"/>
      <c r="U11" s="296"/>
      <c r="V11" s="458"/>
      <c r="W11" s="61">
        <f>SUM(E11,H11,K11,N11,Q11,T11)</f>
        <v>240</v>
      </c>
      <c r="X11" s="168">
        <f t="shared" si="1"/>
        <v>12</v>
      </c>
    </row>
    <row r="12" spans="1:24" s="403" customFormat="1">
      <c r="A12" s="960"/>
      <c r="B12" s="407" t="s">
        <v>183</v>
      </c>
      <c r="C12" s="429" t="s">
        <v>16</v>
      </c>
      <c r="D12" s="434" t="s">
        <v>130</v>
      </c>
      <c r="E12" s="408"/>
      <c r="F12" s="425"/>
      <c r="G12" s="410"/>
      <c r="H12" s="409"/>
      <c r="I12" s="425"/>
      <c r="J12" s="411"/>
      <c r="K12" s="467">
        <v>15</v>
      </c>
      <c r="L12" s="296" t="s">
        <v>124</v>
      </c>
      <c r="M12" s="298">
        <v>1</v>
      </c>
      <c r="N12" s="296">
        <v>15</v>
      </c>
      <c r="O12" s="486" t="s">
        <v>124</v>
      </c>
      <c r="P12" s="419">
        <v>1</v>
      </c>
      <c r="Q12" s="467">
        <v>15</v>
      </c>
      <c r="R12" s="296" t="s">
        <v>124</v>
      </c>
      <c r="S12" s="298">
        <v>1</v>
      </c>
      <c r="T12" s="296">
        <v>15</v>
      </c>
      <c r="U12" s="296" t="s">
        <v>124</v>
      </c>
      <c r="V12" s="458">
        <v>1</v>
      </c>
      <c r="W12" s="420">
        <f>SUM(E12,H12,K12,N12,Q12,T12)</f>
        <v>60</v>
      </c>
      <c r="X12" s="441">
        <f t="shared" si="1"/>
        <v>4</v>
      </c>
    </row>
    <row r="13" spans="1:24">
      <c r="A13" s="960"/>
      <c r="B13" s="407" t="s">
        <v>159</v>
      </c>
      <c r="C13" s="44" t="s">
        <v>16</v>
      </c>
      <c r="D13" s="71" t="s">
        <v>128</v>
      </c>
      <c r="E13" s="408"/>
      <c r="F13" s="425"/>
      <c r="G13" s="410"/>
      <c r="H13" s="409"/>
      <c r="I13" s="425"/>
      <c r="J13" s="411"/>
      <c r="K13" s="234">
        <v>30</v>
      </c>
      <c r="L13" s="248" t="s">
        <v>124</v>
      </c>
      <c r="M13" s="249">
        <v>1</v>
      </c>
      <c r="N13" s="248">
        <v>30</v>
      </c>
      <c r="O13" s="485" t="s">
        <v>124</v>
      </c>
      <c r="P13" s="415">
        <v>1</v>
      </c>
      <c r="Q13" s="467">
        <v>30</v>
      </c>
      <c r="R13" s="296" t="s">
        <v>124</v>
      </c>
      <c r="S13" s="298">
        <v>1</v>
      </c>
      <c r="T13" s="296">
        <v>30</v>
      </c>
      <c r="U13" s="296" t="s">
        <v>124</v>
      </c>
      <c r="V13" s="458">
        <v>1</v>
      </c>
      <c r="W13" s="220">
        <f t="shared" si="0"/>
        <v>120</v>
      </c>
      <c r="X13" s="168">
        <f>SUM(G13,J13,M13,P13,S13,V13)</f>
        <v>4</v>
      </c>
    </row>
    <row r="14" spans="1:24">
      <c r="A14" s="960"/>
      <c r="B14" s="407" t="s">
        <v>58</v>
      </c>
      <c r="C14" s="44" t="s">
        <v>16</v>
      </c>
      <c r="D14" s="71" t="s">
        <v>128</v>
      </c>
      <c r="E14" s="408"/>
      <c r="F14" s="425"/>
      <c r="G14" s="410"/>
      <c r="H14" s="409"/>
      <c r="I14" s="425"/>
      <c r="J14" s="411"/>
      <c r="K14" s="234">
        <v>30</v>
      </c>
      <c r="L14" s="248" t="s">
        <v>125</v>
      </c>
      <c r="M14" s="249">
        <v>1</v>
      </c>
      <c r="N14" s="248">
        <v>30</v>
      </c>
      <c r="O14" s="485" t="s">
        <v>125</v>
      </c>
      <c r="P14" s="415">
        <v>1</v>
      </c>
      <c r="Q14" s="467">
        <v>30</v>
      </c>
      <c r="R14" s="296" t="s">
        <v>125</v>
      </c>
      <c r="S14" s="298">
        <v>1</v>
      </c>
      <c r="T14" s="296">
        <v>30</v>
      </c>
      <c r="U14" s="296" t="s">
        <v>102</v>
      </c>
      <c r="V14" s="458">
        <v>2</v>
      </c>
      <c r="W14" s="61">
        <f t="shared" si="0"/>
        <v>120</v>
      </c>
      <c r="X14" s="69">
        <f t="shared" si="1"/>
        <v>5</v>
      </c>
    </row>
    <row r="15" spans="1:24">
      <c r="A15" s="960"/>
      <c r="B15" s="407" t="s">
        <v>187</v>
      </c>
      <c r="C15" s="44" t="s">
        <v>16</v>
      </c>
      <c r="D15" s="71" t="s">
        <v>128</v>
      </c>
      <c r="E15" s="408">
        <v>15</v>
      </c>
      <c r="F15" s="425" t="s">
        <v>124</v>
      </c>
      <c r="G15" s="410">
        <v>1</v>
      </c>
      <c r="H15" s="409">
        <v>15</v>
      </c>
      <c r="I15" s="425" t="s">
        <v>124</v>
      </c>
      <c r="J15" s="411">
        <v>1</v>
      </c>
      <c r="K15" s="412"/>
      <c r="L15" s="35"/>
      <c r="M15" s="34"/>
      <c r="N15" s="35"/>
      <c r="O15" s="414"/>
      <c r="P15" s="415"/>
      <c r="Q15" s="467"/>
      <c r="R15" s="296"/>
      <c r="S15" s="298"/>
      <c r="T15" s="296"/>
      <c r="U15" s="296"/>
      <c r="V15" s="458"/>
      <c r="W15" s="61">
        <f t="shared" si="0"/>
        <v>30</v>
      </c>
      <c r="X15" s="69">
        <f t="shared" si="1"/>
        <v>2</v>
      </c>
    </row>
    <row r="16" spans="1:24">
      <c r="A16" s="960"/>
      <c r="B16" s="407" t="s">
        <v>23</v>
      </c>
      <c r="C16" s="44" t="s">
        <v>19</v>
      </c>
      <c r="D16" s="71" t="s">
        <v>21</v>
      </c>
      <c r="E16" s="408"/>
      <c r="F16" s="425"/>
      <c r="G16" s="410"/>
      <c r="H16" s="409"/>
      <c r="I16" s="425"/>
      <c r="J16" s="411"/>
      <c r="K16" s="412">
        <v>15</v>
      </c>
      <c r="L16" s="414" t="s">
        <v>124</v>
      </c>
      <c r="M16" s="413">
        <v>1</v>
      </c>
      <c r="N16" s="414">
        <v>15</v>
      </c>
      <c r="O16" s="414" t="s">
        <v>124</v>
      </c>
      <c r="P16" s="415">
        <v>1</v>
      </c>
      <c r="Q16" s="408">
        <v>15</v>
      </c>
      <c r="R16" s="425" t="s">
        <v>124</v>
      </c>
      <c r="S16" s="410">
        <v>1</v>
      </c>
      <c r="T16" s="409">
        <v>15</v>
      </c>
      <c r="U16" s="425" t="s">
        <v>124</v>
      </c>
      <c r="V16" s="411">
        <v>1</v>
      </c>
      <c r="W16" s="61">
        <f t="shared" si="0"/>
        <v>60</v>
      </c>
      <c r="X16" s="69">
        <f t="shared" si="1"/>
        <v>4</v>
      </c>
    </row>
    <row r="17" spans="1:24">
      <c r="A17" s="960"/>
      <c r="B17" s="152" t="s">
        <v>24</v>
      </c>
      <c r="C17" s="63" t="s">
        <v>16</v>
      </c>
      <c r="D17" s="123" t="s">
        <v>130</v>
      </c>
      <c r="E17" s="408"/>
      <c r="F17" s="409"/>
      <c r="G17" s="410"/>
      <c r="H17" s="409"/>
      <c r="I17" s="409"/>
      <c r="J17" s="411"/>
      <c r="K17" s="412">
        <v>30</v>
      </c>
      <c r="L17" s="414" t="s">
        <v>125</v>
      </c>
      <c r="M17" s="413">
        <v>2</v>
      </c>
      <c r="N17" s="414">
        <v>30</v>
      </c>
      <c r="O17" s="414" t="s">
        <v>102</v>
      </c>
      <c r="P17" s="415">
        <v>2</v>
      </c>
      <c r="Q17" s="72"/>
      <c r="R17" s="423"/>
      <c r="S17" s="73"/>
      <c r="T17" s="423"/>
      <c r="U17" s="423"/>
      <c r="V17" s="74"/>
      <c r="W17" s="61">
        <f t="shared" si="0"/>
        <v>60</v>
      </c>
      <c r="X17" s="69">
        <f>SUM(G17,J17,M17,P17,S17,V17)</f>
        <v>4</v>
      </c>
    </row>
    <row r="18" spans="1:24">
      <c r="A18" s="960"/>
      <c r="B18" s="407" t="s">
        <v>176</v>
      </c>
      <c r="C18" s="421" t="s">
        <v>16</v>
      </c>
      <c r="D18" s="406" t="s">
        <v>130</v>
      </c>
      <c r="E18" s="232"/>
      <c r="F18" s="244"/>
      <c r="G18" s="245"/>
      <c r="H18" s="244">
        <v>30</v>
      </c>
      <c r="I18" s="244" t="s">
        <v>102</v>
      </c>
      <c r="J18" s="238">
        <v>2</v>
      </c>
      <c r="K18" s="234"/>
      <c r="L18" s="248"/>
      <c r="M18" s="249"/>
      <c r="N18" s="248"/>
      <c r="O18" s="248"/>
      <c r="P18" s="240"/>
      <c r="Q18" s="416"/>
      <c r="R18" s="418"/>
      <c r="S18" s="417"/>
      <c r="T18" s="418"/>
      <c r="U18" s="418"/>
      <c r="V18" s="419"/>
      <c r="W18" s="61">
        <f t="shared" si="0"/>
        <v>30</v>
      </c>
      <c r="X18" s="69">
        <f>SUM(G18,J18,M18,P18,S18,V18)</f>
        <v>2</v>
      </c>
    </row>
    <row r="19" spans="1:24" s="403" customFormat="1">
      <c r="A19" s="960"/>
      <c r="B19" s="407" t="s">
        <v>25</v>
      </c>
      <c r="C19" s="421" t="s">
        <v>16</v>
      </c>
      <c r="D19" s="406" t="s">
        <v>21</v>
      </c>
      <c r="E19" s="232"/>
      <c r="F19" s="244"/>
      <c r="G19" s="245"/>
      <c r="H19" s="244"/>
      <c r="I19" s="244"/>
      <c r="J19" s="238"/>
      <c r="K19" s="234">
        <v>30</v>
      </c>
      <c r="L19" s="248" t="s">
        <v>124</v>
      </c>
      <c r="M19" s="249">
        <v>1</v>
      </c>
      <c r="N19" s="248">
        <v>30</v>
      </c>
      <c r="O19" s="248" t="s">
        <v>102</v>
      </c>
      <c r="P19" s="240">
        <v>2</v>
      </c>
      <c r="Q19" s="416"/>
      <c r="R19" s="418"/>
      <c r="S19" s="417"/>
      <c r="T19" s="418"/>
      <c r="U19" s="418"/>
      <c r="V19" s="419"/>
      <c r="W19" s="420">
        <f t="shared" si="0"/>
        <v>60</v>
      </c>
      <c r="X19" s="424">
        <f>SUM(G19,J19,M19,P19,S19,V19)</f>
        <v>3</v>
      </c>
    </row>
    <row r="20" spans="1:24">
      <c r="A20" s="960"/>
      <c r="B20" s="152" t="s">
        <v>26</v>
      </c>
      <c r="C20" s="63" t="s">
        <v>16</v>
      </c>
      <c r="D20" s="123" t="s">
        <v>130</v>
      </c>
      <c r="E20" s="408"/>
      <c r="F20" s="409"/>
      <c r="G20" s="410"/>
      <c r="H20" s="409"/>
      <c r="I20" s="409"/>
      <c r="J20" s="411"/>
      <c r="K20" s="412"/>
      <c r="L20" s="414"/>
      <c r="M20" s="413"/>
      <c r="N20" s="414"/>
      <c r="O20" s="414"/>
      <c r="P20" s="415"/>
      <c r="Q20" s="416">
        <v>30</v>
      </c>
      <c r="R20" s="423" t="s">
        <v>124</v>
      </c>
      <c r="S20" s="417">
        <v>1</v>
      </c>
      <c r="T20" s="418">
        <v>30</v>
      </c>
      <c r="U20" s="423" t="s">
        <v>102</v>
      </c>
      <c r="V20" s="419">
        <v>2</v>
      </c>
      <c r="W20" s="61">
        <f t="shared" si="0"/>
        <v>60</v>
      </c>
      <c r="X20" s="69">
        <f>SUM(G20,J20,M20,P20,S20,V20)</f>
        <v>3</v>
      </c>
    </row>
    <row r="21" spans="1:24">
      <c r="A21" s="960"/>
      <c r="B21" s="152" t="s">
        <v>27</v>
      </c>
      <c r="C21" s="63" t="s">
        <v>16</v>
      </c>
      <c r="D21" s="123" t="s">
        <v>130</v>
      </c>
      <c r="E21" s="408">
        <v>30</v>
      </c>
      <c r="F21" s="425" t="s">
        <v>124</v>
      </c>
      <c r="G21" s="410">
        <v>1</v>
      </c>
      <c r="H21" s="409">
        <v>30</v>
      </c>
      <c r="I21" s="425" t="s">
        <v>102</v>
      </c>
      <c r="J21" s="411">
        <v>2</v>
      </c>
      <c r="K21" s="412"/>
      <c r="L21" s="414"/>
      <c r="M21" s="413"/>
      <c r="N21" s="414"/>
      <c r="O21" s="414"/>
      <c r="P21" s="415"/>
      <c r="Q21" s="416"/>
      <c r="R21" s="418"/>
      <c r="S21" s="417"/>
      <c r="T21" s="418"/>
      <c r="U21" s="418"/>
      <c r="V21" s="419"/>
      <c r="W21" s="61">
        <f t="shared" si="0"/>
        <v>60</v>
      </c>
      <c r="X21" s="69">
        <f>SUM(G21,J21,M21,P21,S21,V21)</f>
        <v>3</v>
      </c>
    </row>
    <row r="22" spans="1:24">
      <c r="A22" s="960"/>
      <c r="B22" s="407" t="s">
        <v>51</v>
      </c>
      <c r="C22" s="63" t="s">
        <v>16</v>
      </c>
      <c r="D22" s="71" t="s">
        <v>128</v>
      </c>
      <c r="E22" s="408"/>
      <c r="F22" s="425"/>
      <c r="G22" s="410"/>
      <c r="H22" s="409"/>
      <c r="I22" s="425"/>
      <c r="J22" s="411"/>
      <c r="K22" s="412">
        <v>30</v>
      </c>
      <c r="L22" s="414" t="s">
        <v>124</v>
      </c>
      <c r="M22" s="413">
        <v>1</v>
      </c>
      <c r="N22" s="414">
        <v>30</v>
      </c>
      <c r="O22" s="414" t="s">
        <v>102</v>
      </c>
      <c r="P22" s="415">
        <v>2</v>
      </c>
      <c r="Q22" s="416"/>
      <c r="R22" s="418"/>
      <c r="S22" s="417"/>
      <c r="T22" s="418"/>
      <c r="U22" s="418"/>
      <c r="V22" s="419"/>
      <c r="W22" s="61">
        <v>60</v>
      </c>
      <c r="X22" s="69">
        <v>3</v>
      </c>
    </row>
    <row r="23" spans="1:24">
      <c r="A23" s="960"/>
      <c r="B23" s="152" t="s">
        <v>64</v>
      </c>
      <c r="C23" s="63" t="s">
        <v>16</v>
      </c>
      <c r="D23" s="71" t="s">
        <v>128</v>
      </c>
      <c r="E23" s="408"/>
      <c r="F23" s="409"/>
      <c r="G23" s="410"/>
      <c r="H23" s="409"/>
      <c r="I23" s="409"/>
      <c r="J23" s="411"/>
      <c r="K23" s="412"/>
      <c r="L23" s="414"/>
      <c r="M23" s="413"/>
      <c r="N23" s="414"/>
      <c r="O23" s="414"/>
      <c r="P23" s="415"/>
      <c r="Q23" s="416">
        <v>30</v>
      </c>
      <c r="R23" s="423" t="s">
        <v>102</v>
      </c>
      <c r="S23" s="417">
        <v>2</v>
      </c>
      <c r="T23" s="418"/>
      <c r="U23" s="423"/>
      <c r="V23" s="419"/>
      <c r="W23" s="61">
        <f t="shared" ref="W23:W32" si="2">SUM(E23,H23,K23,N23,Q23,T23)</f>
        <v>30</v>
      </c>
      <c r="X23" s="69">
        <f t="shared" ref="X23:X32" si="3">SUM(G23,J23,M23,P23,S23,V23)</f>
        <v>2</v>
      </c>
    </row>
    <row r="24" spans="1:24">
      <c r="A24" s="961"/>
      <c r="B24" s="407" t="s">
        <v>28</v>
      </c>
      <c r="C24" s="421" t="s">
        <v>16</v>
      </c>
      <c r="D24" s="422" t="s">
        <v>128</v>
      </c>
      <c r="E24" s="234">
        <v>30</v>
      </c>
      <c r="F24" s="248" t="s">
        <v>124</v>
      </c>
      <c r="G24" s="249">
        <v>1</v>
      </c>
      <c r="H24" s="248">
        <v>30</v>
      </c>
      <c r="I24" s="248" t="s">
        <v>102</v>
      </c>
      <c r="J24" s="240">
        <v>2</v>
      </c>
      <c r="K24" s="412"/>
      <c r="L24" s="414"/>
      <c r="M24" s="413"/>
      <c r="N24" s="414"/>
      <c r="O24" s="414"/>
      <c r="P24" s="415"/>
      <c r="Q24" s="416"/>
      <c r="R24" s="418"/>
      <c r="S24" s="417"/>
      <c r="T24" s="418"/>
      <c r="U24" s="418"/>
      <c r="V24" s="419"/>
      <c r="W24" s="61">
        <f t="shared" si="2"/>
        <v>60</v>
      </c>
      <c r="X24" s="69">
        <f t="shared" si="3"/>
        <v>3</v>
      </c>
    </row>
    <row r="25" spans="1:24">
      <c r="A25" s="959" t="s">
        <v>168</v>
      </c>
      <c r="B25" s="152" t="s">
        <v>29</v>
      </c>
      <c r="C25" s="63" t="s">
        <v>16</v>
      </c>
      <c r="D25" s="123" t="s">
        <v>130</v>
      </c>
      <c r="E25" s="408">
        <v>30</v>
      </c>
      <c r="F25" s="425" t="s">
        <v>124</v>
      </c>
      <c r="G25" s="410">
        <v>1</v>
      </c>
      <c r="H25" s="409">
        <v>30</v>
      </c>
      <c r="I25" s="425" t="s">
        <v>102</v>
      </c>
      <c r="J25" s="411">
        <v>2</v>
      </c>
      <c r="K25" s="412"/>
      <c r="L25" s="414"/>
      <c r="M25" s="413"/>
      <c r="N25" s="414"/>
      <c r="O25" s="414"/>
      <c r="P25" s="415"/>
      <c r="Q25" s="416"/>
      <c r="R25" s="418"/>
      <c r="S25" s="417"/>
      <c r="T25" s="418"/>
      <c r="U25" s="418"/>
      <c r="V25" s="419"/>
      <c r="W25" s="61">
        <f t="shared" si="2"/>
        <v>60</v>
      </c>
      <c r="X25" s="69">
        <f t="shared" si="3"/>
        <v>3</v>
      </c>
    </row>
    <row r="26" spans="1:24">
      <c r="A26" s="960"/>
      <c r="B26" s="152" t="s">
        <v>30</v>
      </c>
      <c r="C26" s="63" t="s">
        <v>16</v>
      </c>
      <c r="D26" s="123" t="s">
        <v>130</v>
      </c>
      <c r="E26" s="408"/>
      <c r="F26" s="409"/>
      <c r="G26" s="438"/>
      <c r="H26" s="409"/>
      <c r="I26" s="409"/>
      <c r="J26" s="411"/>
      <c r="K26" s="412"/>
      <c r="L26" s="414"/>
      <c r="M26" s="413"/>
      <c r="N26" s="414"/>
      <c r="O26" s="414"/>
      <c r="P26" s="415"/>
      <c r="Q26" s="416">
        <v>15</v>
      </c>
      <c r="R26" s="418" t="s">
        <v>124</v>
      </c>
      <c r="S26" s="417">
        <v>1</v>
      </c>
      <c r="T26" s="418"/>
      <c r="U26" s="418"/>
      <c r="V26" s="419"/>
      <c r="W26" s="61">
        <f t="shared" si="2"/>
        <v>15</v>
      </c>
      <c r="X26" s="69">
        <f t="shared" si="3"/>
        <v>1</v>
      </c>
    </row>
    <row r="27" spans="1:24">
      <c r="A27" s="960"/>
      <c r="B27" s="152" t="s">
        <v>31</v>
      </c>
      <c r="C27" s="63" t="s">
        <v>16</v>
      </c>
      <c r="D27" s="123" t="s">
        <v>130</v>
      </c>
      <c r="E27" s="490"/>
      <c r="F27" s="5"/>
      <c r="G27" s="213"/>
      <c r="H27" s="208">
        <v>15</v>
      </c>
      <c r="I27" s="425" t="s">
        <v>102</v>
      </c>
      <c r="J27" s="411">
        <v>1</v>
      </c>
      <c r="K27" s="412"/>
      <c r="L27" s="414"/>
      <c r="M27" s="413"/>
      <c r="N27" s="414"/>
      <c r="O27" s="414"/>
      <c r="P27" s="415"/>
      <c r="Q27" s="416"/>
      <c r="R27" s="418"/>
      <c r="S27" s="417"/>
      <c r="T27" s="418"/>
      <c r="U27" s="418"/>
      <c r="V27" s="419"/>
      <c r="W27" s="220">
        <f t="shared" si="2"/>
        <v>15</v>
      </c>
      <c r="X27" s="69">
        <f t="shared" si="3"/>
        <v>1</v>
      </c>
    </row>
    <row r="28" spans="1:24">
      <c r="A28" s="960"/>
      <c r="B28" s="152" t="s">
        <v>32</v>
      </c>
      <c r="C28" s="63" t="s">
        <v>16</v>
      </c>
      <c r="D28" s="123" t="s">
        <v>130</v>
      </c>
      <c r="E28" s="408">
        <v>2</v>
      </c>
      <c r="F28" s="425" t="s">
        <v>124</v>
      </c>
      <c r="G28" s="30">
        <v>0</v>
      </c>
      <c r="H28" s="409"/>
      <c r="I28" s="409"/>
      <c r="J28" s="411"/>
      <c r="K28" s="412"/>
      <c r="L28" s="414"/>
      <c r="M28" s="413"/>
      <c r="N28" s="414"/>
      <c r="O28" s="414"/>
      <c r="P28" s="415"/>
      <c r="Q28" s="416"/>
      <c r="R28" s="418"/>
      <c r="S28" s="417"/>
      <c r="T28" s="418"/>
      <c r="U28" s="418"/>
      <c r="V28" s="419"/>
      <c r="W28" s="61">
        <f t="shared" si="2"/>
        <v>2</v>
      </c>
      <c r="X28" s="69">
        <f t="shared" si="3"/>
        <v>0</v>
      </c>
    </row>
    <row r="29" spans="1:24">
      <c r="A29" s="960"/>
      <c r="B29" s="152" t="s">
        <v>33</v>
      </c>
      <c r="C29" s="63" t="s">
        <v>16</v>
      </c>
      <c r="D29" s="123" t="s">
        <v>130</v>
      </c>
      <c r="E29" s="408">
        <v>3</v>
      </c>
      <c r="F29" s="425" t="s">
        <v>124</v>
      </c>
      <c r="G29" s="410">
        <v>0</v>
      </c>
      <c r="H29" s="409"/>
      <c r="I29" s="409"/>
      <c r="J29" s="411"/>
      <c r="K29" s="412"/>
      <c r="L29" s="414"/>
      <c r="M29" s="413"/>
      <c r="N29" s="414"/>
      <c r="O29" s="414"/>
      <c r="P29" s="415"/>
      <c r="Q29" s="416"/>
      <c r="R29" s="418"/>
      <c r="S29" s="417"/>
      <c r="T29" s="418"/>
      <c r="U29" s="418"/>
      <c r="V29" s="419"/>
      <c r="W29" s="61">
        <f t="shared" si="2"/>
        <v>3</v>
      </c>
      <c r="X29" s="69">
        <f t="shared" si="3"/>
        <v>0</v>
      </c>
    </row>
    <row r="30" spans="1:24">
      <c r="A30" s="960"/>
      <c r="B30" s="75" t="s">
        <v>34</v>
      </c>
      <c r="C30" s="44" t="s">
        <v>19</v>
      </c>
      <c r="D30" s="71" t="s">
        <v>128</v>
      </c>
      <c r="E30" s="408">
        <v>30</v>
      </c>
      <c r="F30" s="446" t="s">
        <v>125</v>
      </c>
      <c r="G30" s="410">
        <v>2</v>
      </c>
      <c r="H30" s="409">
        <v>30</v>
      </c>
      <c r="I30" s="425" t="s">
        <v>125</v>
      </c>
      <c r="J30" s="411">
        <v>2</v>
      </c>
      <c r="K30" s="412">
        <v>30</v>
      </c>
      <c r="L30" s="414" t="s">
        <v>125</v>
      </c>
      <c r="M30" s="413">
        <v>2</v>
      </c>
      <c r="N30" s="414">
        <v>30</v>
      </c>
      <c r="O30" s="414" t="s">
        <v>102</v>
      </c>
      <c r="P30" s="415">
        <v>3</v>
      </c>
      <c r="Q30" s="416"/>
      <c r="R30" s="418"/>
      <c r="S30" s="417"/>
      <c r="T30" s="418"/>
      <c r="U30" s="418"/>
      <c r="V30" s="419"/>
      <c r="W30" s="61">
        <f t="shared" si="2"/>
        <v>120</v>
      </c>
      <c r="X30" s="153">
        <f t="shared" si="3"/>
        <v>9</v>
      </c>
    </row>
    <row r="31" spans="1:24">
      <c r="A31" s="960"/>
      <c r="B31" s="75" t="s">
        <v>35</v>
      </c>
      <c r="C31" s="44" t="s">
        <v>19</v>
      </c>
      <c r="D31" s="71" t="s">
        <v>128</v>
      </c>
      <c r="E31" s="218"/>
      <c r="F31" s="213"/>
      <c r="G31" s="217"/>
      <c r="H31" s="211">
        <v>30</v>
      </c>
      <c r="I31" s="425" t="s">
        <v>124</v>
      </c>
      <c r="J31" s="428">
        <v>1</v>
      </c>
      <c r="K31" s="154"/>
      <c r="L31" s="155"/>
      <c r="M31" s="155"/>
      <c r="N31" s="155"/>
      <c r="O31" s="155"/>
      <c r="P31" s="156"/>
      <c r="Q31" s="416"/>
      <c r="R31" s="418"/>
      <c r="S31" s="417"/>
      <c r="T31" s="418"/>
      <c r="U31" s="418"/>
      <c r="V31" s="419"/>
      <c r="W31" s="220">
        <f t="shared" si="2"/>
        <v>30</v>
      </c>
      <c r="X31" s="153">
        <f t="shared" si="3"/>
        <v>1</v>
      </c>
    </row>
    <row r="32" spans="1:24" ht="15.75" thickBot="1">
      <c r="A32" s="961"/>
      <c r="B32" s="46" t="s">
        <v>52</v>
      </c>
      <c r="C32" s="116" t="s">
        <v>16</v>
      </c>
      <c r="D32" s="123" t="s">
        <v>130</v>
      </c>
      <c r="E32" s="82"/>
      <c r="F32" s="106"/>
      <c r="G32" s="84"/>
      <c r="H32" s="83"/>
      <c r="I32" s="83"/>
      <c r="J32" s="85"/>
      <c r="K32" s="86"/>
      <c r="L32" s="87"/>
      <c r="M32" s="88"/>
      <c r="N32" s="87"/>
      <c r="O32" s="87"/>
      <c r="P32" s="89"/>
      <c r="Q32" s="90">
        <v>15</v>
      </c>
      <c r="R32" s="91" t="s">
        <v>102</v>
      </c>
      <c r="S32" s="92">
        <v>1</v>
      </c>
      <c r="T32" s="93"/>
      <c r="U32" s="93"/>
      <c r="V32" s="94"/>
      <c r="W32" s="61">
        <f t="shared" si="2"/>
        <v>15</v>
      </c>
      <c r="X32" s="69">
        <f t="shared" si="3"/>
        <v>1</v>
      </c>
    </row>
    <row r="33" spans="1:24" ht="15.75" thickBot="1">
      <c r="A33" s="95"/>
      <c r="B33" s="859" t="s">
        <v>135</v>
      </c>
      <c r="C33" s="860"/>
      <c r="D33" s="860"/>
      <c r="E33" s="861"/>
      <c r="F33" s="861"/>
      <c r="G33" s="861"/>
      <c r="H33" s="861"/>
      <c r="I33" s="861"/>
      <c r="J33" s="861"/>
      <c r="K33" s="862"/>
      <c r="L33" s="862"/>
      <c r="M33" s="862"/>
      <c r="N33" s="862"/>
      <c r="O33" s="862"/>
      <c r="P33" s="862"/>
      <c r="Q33" s="862"/>
      <c r="R33" s="862"/>
      <c r="S33" s="862"/>
      <c r="T33" s="862"/>
      <c r="U33" s="862"/>
      <c r="V33" s="862"/>
      <c r="W33" s="860"/>
      <c r="X33" s="863"/>
    </row>
    <row r="34" spans="1:24">
      <c r="A34" s="804"/>
      <c r="B34" s="841" t="s">
        <v>107</v>
      </c>
      <c r="C34" s="804" t="s">
        <v>1</v>
      </c>
      <c r="D34" s="844" t="s">
        <v>2</v>
      </c>
      <c r="E34" s="870" t="s">
        <v>116</v>
      </c>
      <c r="F34" s="871"/>
      <c r="G34" s="871"/>
      <c r="H34" s="871"/>
      <c r="I34" s="871"/>
      <c r="J34" s="872"/>
      <c r="K34" s="832" t="s">
        <v>122</v>
      </c>
      <c r="L34" s="832"/>
      <c r="M34" s="832"/>
      <c r="N34" s="832"/>
      <c r="O34" s="832"/>
      <c r="P34" s="832"/>
      <c r="Q34" s="832"/>
      <c r="R34" s="832"/>
      <c r="S34" s="832"/>
      <c r="T34" s="832"/>
      <c r="U34" s="832"/>
      <c r="V34" s="833"/>
      <c r="W34" s="804" t="s">
        <v>6</v>
      </c>
      <c r="X34" s="804" t="s">
        <v>7</v>
      </c>
    </row>
    <row r="35" spans="1:24">
      <c r="A35" s="805"/>
      <c r="B35" s="842"/>
      <c r="C35" s="805"/>
      <c r="D35" s="845"/>
      <c r="E35" s="836" t="s">
        <v>8</v>
      </c>
      <c r="F35" s="837"/>
      <c r="G35" s="838"/>
      <c r="H35" s="839" t="s">
        <v>9</v>
      </c>
      <c r="I35" s="837"/>
      <c r="J35" s="840"/>
      <c r="K35" s="834"/>
      <c r="L35" s="834"/>
      <c r="M35" s="834"/>
      <c r="N35" s="834"/>
      <c r="O35" s="834"/>
      <c r="P35" s="834"/>
      <c r="Q35" s="834"/>
      <c r="R35" s="834"/>
      <c r="S35" s="834"/>
      <c r="T35" s="834"/>
      <c r="U35" s="834"/>
      <c r="V35" s="835"/>
      <c r="W35" s="805"/>
      <c r="X35" s="805"/>
    </row>
    <row r="36" spans="1:24" ht="15.75" thickBot="1">
      <c r="A36" s="806"/>
      <c r="B36" s="843"/>
      <c r="C36" s="811"/>
      <c r="D36" s="846"/>
      <c r="E36" s="10" t="s">
        <v>14</v>
      </c>
      <c r="F36" s="11" t="s">
        <v>15</v>
      </c>
      <c r="G36" s="12" t="s">
        <v>7</v>
      </c>
      <c r="H36" s="11" t="s">
        <v>14</v>
      </c>
      <c r="I36" s="11" t="s">
        <v>15</v>
      </c>
      <c r="J36" s="13" t="s">
        <v>7</v>
      </c>
      <c r="K36" s="824" t="s">
        <v>188</v>
      </c>
      <c r="L36" s="904"/>
      <c r="M36" s="904"/>
      <c r="N36" s="904"/>
      <c r="O36" s="904"/>
      <c r="P36" s="904"/>
      <c r="Q36" s="904"/>
      <c r="R36" s="904"/>
      <c r="S36" s="904"/>
      <c r="T36" s="904"/>
      <c r="U36" s="904"/>
      <c r="V36" s="905"/>
      <c r="W36" s="811"/>
      <c r="X36" s="811"/>
    </row>
    <row r="37" spans="1:24">
      <c r="A37" s="96"/>
      <c r="B37" s="46" t="s">
        <v>108</v>
      </c>
      <c r="C37" s="44" t="s">
        <v>36</v>
      </c>
      <c r="D37" s="422" t="s">
        <v>17</v>
      </c>
      <c r="E37" s="225">
        <v>30</v>
      </c>
      <c r="F37" s="226" t="s">
        <v>124</v>
      </c>
      <c r="G37" s="227">
        <v>1</v>
      </c>
      <c r="H37" s="226">
        <v>30</v>
      </c>
      <c r="I37" s="226" t="s">
        <v>102</v>
      </c>
      <c r="J37" s="228">
        <v>2</v>
      </c>
      <c r="K37" s="906"/>
      <c r="L37" s="906"/>
      <c r="M37" s="906"/>
      <c r="N37" s="906"/>
      <c r="O37" s="906"/>
      <c r="P37" s="906"/>
      <c r="Q37" s="906"/>
      <c r="R37" s="906"/>
      <c r="S37" s="906"/>
      <c r="T37" s="906"/>
      <c r="U37" s="906"/>
      <c r="V37" s="907"/>
      <c r="W37" s="69">
        <f t="shared" ref="W37:W45" si="4">SUM(E37,H37)</f>
        <v>60</v>
      </c>
      <c r="X37" s="69">
        <f t="shared" ref="X37:X45" si="5">SUM(G37,J37)</f>
        <v>3</v>
      </c>
    </row>
    <row r="38" spans="1:24">
      <c r="A38" s="24"/>
      <c r="B38" s="46" t="s">
        <v>109</v>
      </c>
      <c r="C38" s="44" t="s">
        <v>36</v>
      </c>
      <c r="D38" s="422" t="s">
        <v>17</v>
      </c>
      <c r="E38" s="408">
        <v>45</v>
      </c>
      <c r="F38" s="409" t="s">
        <v>124</v>
      </c>
      <c r="G38" s="410">
        <v>2</v>
      </c>
      <c r="H38" s="409">
        <v>45</v>
      </c>
      <c r="I38" s="409" t="s">
        <v>102</v>
      </c>
      <c r="J38" s="411">
        <v>3</v>
      </c>
      <c r="K38" s="906"/>
      <c r="L38" s="906"/>
      <c r="M38" s="906"/>
      <c r="N38" s="906"/>
      <c r="O38" s="906"/>
      <c r="P38" s="906"/>
      <c r="Q38" s="906"/>
      <c r="R38" s="906"/>
      <c r="S38" s="906"/>
      <c r="T38" s="906"/>
      <c r="U38" s="906"/>
      <c r="V38" s="907"/>
      <c r="W38" s="69">
        <f t="shared" si="4"/>
        <v>90</v>
      </c>
      <c r="X38" s="62">
        <f t="shared" si="5"/>
        <v>5</v>
      </c>
    </row>
    <row r="39" spans="1:24">
      <c r="A39" s="24"/>
      <c r="B39" s="46" t="s">
        <v>110</v>
      </c>
      <c r="C39" s="44" t="s">
        <v>36</v>
      </c>
      <c r="D39" s="422" t="s">
        <v>17</v>
      </c>
      <c r="E39" s="97"/>
      <c r="F39" s="98"/>
      <c r="G39" s="66"/>
      <c r="H39" s="98">
        <v>30</v>
      </c>
      <c r="I39" s="98" t="s">
        <v>124</v>
      </c>
      <c r="J39" s="99">
        <v>1</v>
      </c>
      <c r="K39" s="906"/>
      <c r="L39" s="906"/>
      <c r="M39" s="906"/>
      <c r="N39" s="906"/>
      <c r="O39" s="906"/>
      <c r="P39" s="906"/>
      <c r="Q39" s="906"/>
      <c r="R39" s="906"/>
      <c r="S39" s="906"/>
      <c r="T39" s="906"/>
      <c r="U39" s="906"/>
      <c r="V39" s="907"/>
      <c r="W39" s="69">
        <f t="shared" si="4"/>
        <v>30</v>
      </c>
      <c r="X39" s="69">
        <f t="shared" si="5"/>
        <v>1</v>
      </c>
    </row>
    <row r="40" spans="1:24">
      <c r="A40" s="24"/>
      <c r="B40" s="100" t="s">
        <v>111</v>
      </c>
      <c r="C40" s="44" t="s">
        <v>36</v>
      </c>
      <c r="D40" s="422" t="s">
        <v>100</v>
      </c>
      <c r="E40" s="408">
        <v>30</v>
      </c>
      <c r="F40" s="425" t="s">
        <v>124</v>
      </c>
      <c r="G40" s="410">
        <v>1</v>
      </c>
      <c r="H40" s="409">
        <v>30</v>
      </c>
      <c r="I40" s="425" t="s">
        <v>102</v>
      </c>
      <c r="J40" s="411">
        <v>2</v>
      </c>
      <c r="K40" s="906"/>
      <c r="L40" s="906"/>
      <c r="M40" s="906"/>
      <c r="N40" s="906"/>
      <c r="O40" s="906"/>
      <c r="P40" s="906"/>
      <c r="Q40" s="906"/>
      <c r="R40" s="906"/>
      <c r="S40" s="906"/>
      <c r="T40" s="906"/>
      <c r="U40" s="906"/>
      <c r="V40" s="907"/>
      <c r="W40" s="69">
        <f t="shared" si="4"/>
        <v>60</v>
      </c>
      <c r="X40" s="69">
        <f t="shared" si="5"/>
        <v>3</v>
      </c>
    </row>
    <row r="41" spans="1:24">
      <c r="A41" s="101"/>
      <c r="B41" s="102" t="s">
        <v>37</v>
      </c>
      <c r="C41" s="103" t="s">
        <v>36</v>
      </c>
      <c r="D41" s="71" t="s">
        <v>115</v>
      </c>
      <c r="E41" s="408">
        <v>15</v>
      </c>
      <c r="F41" s="425" t="s">
        <v>124</v>
      </c>
      <c r="G41" s="410">
        <v>1</v>
      </c>
      <c r="H41" s="409"/>
      <c r="I41" s="425"/>
      <c r="J41" s="411"/>
      <c r="K41" s="906"/>
      <c r="L41" s="906"/>
      <c r="M41" s="906"/>
      <c r="N41" s="906"/>
      <c r="O41" s="906"/>
      <c r="P41" s="906"/>
      <c r="Q41" s="906"/>
      <c r="R41" s="906"/>
      <c r="S41" s="906"/>
      <c r="T41" s="906"/>
      <c r="U41" s="906"/>
      <c r="V41" s="907"/>
      <c r="W41" s="69">
        <f t="shared" si="4"/>
        <v>15</v>
      </c>
      <c r="X41" s="62">
        <f t="shared" si="5"/>
        <v>1</v>
      </c>
    </row>
    <row r="42" spans="1:24">
      <c r="A42" s="24"/>
      <c r="B42" s="25" t="s">
        <v>112</v>
      </c>
      <c r="C42" s="44" t="s">
        <v>36</v>
      </c>
      <c r="D42" s="422" t="s">
        <v>115</v>
      </c>
      <c r="E42" s="408"/>
      <c r="F42" s="409"/>
      <c r="G42" s="410"/>
      <c r="H42" s="409">
        <v>15</v>
      </c>
      <c r="I42" s="409" t="s">
        <v>124</v>
      </c>
      <c r="J42" s="411">
        <v>1</v>
      </c>
      <c r="K42" s="906"/>
      <c r="L42" s="906"/>
      <c r="M42" s="906"/>
      <c r="N42" s="906"/>
      <c r="O42" s="906"/>
      <c r="P42" s="906"/>
      <c r="Q42" s="906"/>
      <c r="R42" s="906"/>
      <c r="S42" s="906"/>
      <c r="T42" s="906"/>
      <c r="U42" s="906"/>
      <c r="V42" s="907"/>
      <c r="W42" s="69">
        <f t="shared" si="4"/>
        <v>15</v>
      </c>
      <c r="X42" s="69">
        <f t="shared" si="5"/>
        <v>1</v>
      </c>
    </row>
    <row r="43" spans="1:24">
      <c r="A43" s="24"/>
      <c r="B43" s="113" t="s">
        <v>132</v>
      </c>
      <c r="C43" s="44" t="s">
        <v>36</v>
      </c>
      <c r="D43" s="422" t="s">
        <v>115</v>
      </c>
      <c r="E43" s="408">
        <v>15</v>
      </c>
      <c r="F43" s="409" t="s">
        <v>102</v>
      </c>
      <c r="G43" s="410">
        <v>0.5</v>
      </c>
      <c r="H43" s="409"/>
      <c r="I43" s="409"/>
      <c r="J43" s="411"/>
      <c r="K43" s="906"/>
      <c r="L43" s="906"/>
      <c r="M43" s="906"/>
      <c r="N43" s="906"/>
      <c r="O43" s="906"/>
      <c r="P43" s="906"/>
      <c r="Q43" s="906"/>
      <c r="R43" s="906"/>
      <c r="S43" s="906"/>
      <c r="T43" s="906"/>
      <c r="U43" s="906"/>
      <c r="V43" s="907"/>
      <c r="W43" s="69">
        <f>SUM(E43,H43)</f>
        <v>15</v>
      </c>
      <c r="X43" s="69">
        <f>SUM(G43,J43)</f>
        <v>0.5</v>
      </c>
    </row>
    <row r="44" spans="1:24">
      <c r="A44" s="24"/>
      <c r="B44" s="46" t="s">
        <v>113</v>
      </c>
      <c r="C44" s="44" t="s">
        <v>36</v>
      </c>
      <c r="D44" s="422" t="s">
        <v>115</v>
      </c>
      <c r="E44" s="408">
        <v>30</v>
      </c>
      <c r="F44" s="409" t="s">
        <v>124</v>
      </c>
      <c r="G44" s="410">
        <v>2</v>
      </c>
      <c r="H44" s="409"/>
      <c r="I44" s="409"/>
      <c r="J44" s="411"/>
      <c r="K44" s="908"/>
      <c r="L44" s="908"/>
      <c r="M44" s="908"/>
      <c r="N44" s="908"/>
      <c r="O44" s="908"/>
      <c r="P44" s="908"/>
      <c r="Q44" s="908"/>
      <c r="R44" s="908"/>
      <c r="S44" s="908"/>
      <c r="T44" s="908"/>
      <c r="U44" s="908"/>
      <c r="V44" s="909"/>
      <c r="W44" s="69">
        <f t="shared" si="4"/>
        <v>30</v>
      </c>
      <c r="X44" s="69">
        <f t="shared" si="5"/>
        <v>2</v>
      </c>
    </row>
    <row r="45" spans="1:24" ht="15.75" thickBot="1">
      <c r="A45" s="157"/>
      <c r="B45" s="158" t="s">
        <v>114</v>
      </c>
      <c r="C45" s="159" t="s">
        <v>36</v>
      </c>
      <c r="D45" s="182" t="s">
        <v>115</v>
      </c>
      <c r="E45" s="82">
        <v>60</v>
      </c>
      <c r="F45" s="83" t="s">
        <v>124</v>
      </c>
      <c r="G45" s="84">
        <v>4</v>
      </c>
      <c r="H45" s="83">
        <v>60</v>
      </c>
      <c r="I45" s="83" t="s">
        <v>124</v>
      </c>
      <c r="J45" s="85">
        <v>4</v>
      </c>
      <c r="K45" s="832" t="s">
        <v>117</v>
      </c>
      <c r="L45" s="832"/>
      <c r="M45" s="832"/>
      <c r="N45" s="832"/>
      <c r="O45" s="832"/>
      <c r="P45" s="832"/>
      <c r="Q45" s="832"/>
      <c r="R45" s="832"/>
      <c r="S45" s="832"/>
      <c r="T45" s="832"/>
      <c r="U45" s="832"/>
      <c r="V45" s="833"/>
      <c r="W45" s="160">
        <f t="shared" si="4"/>
        <v>120</v>
      </c>
      <c r="X45" s="161">
        <f t="shared" si="5"/>
        <v>8</v>
      </c>
    </row>
    <row r="46" spans="1:24" ht="15.75" thickBot="1">
      <c r="A46" s="101"/>
      <c r="B46" s="162"/>
      <c r="C46" s="163"/>
      <c r="D46" s="105" t="s">
        <v>136</v>
      </c>
      <c r="E46" s="106">
        <f>SUM(E37:E45)</f>
        <v>225</v>
      </c>
      <c r="F46" s="106"/>
      <c r="G46" s="107">
        <f>SUM(G37:G45)</f>
        <v>11.5</v>
      </c>
      <c r="H46" s="106">
        <f>SUM(H37:H45)</f>
        <v>210</v>
      </c>
      <c r="I46" s="106"/>
      <c r="J46" s="107">
        <f>SUM(J37:J45)</f>
        <v>13</v>
      </c>
      <c r="K46" s="108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10"/>
      <c r="W46" s="111">
        <f>SUM(E46,H46)</f>
        <v>435</v>
      </c>
      <c r="X46" s="112">
        <f>SUM(G46,J46)</f>
        <v>24.5</v>
      </c>
    </row>
    <row r="47" spans="1:24">
      <c r="A47" s="137"/>
      <c r="B47" s="113"/>
      <c r="C47" s="137"/>
      <c r="D47" s="138" t="s">
        <v>38</v>
      </c>
      <c r="E47" s="29">
        <f>SUM(E5:E32)</f>
        <v>245</v>
      </c>
      <c r="F47" s="29"/>
      <c r="G47" s="30">
        <f>SUM(G5:G32)</f>
        <v>19.5</v>
      </c>
      <c r="H47" s="29">
        <f>SUM(H5:H32)</f>
        <v>315</v>
      </c>
      <c r="I47" s="29"/>
      <c r="J47" s="30">
        <f>SUM(J5:J32)</f>
        <v>26.5</v>
      </c>
      <c r="K47" s="35">
        <f>SUM(K5:K32)</f>
        <v>375</v>
      </c>
      <c r="L47" s="35"/>
      <c r="M47" s="165">
        <f>SUM(M5:M32)</f>
        <v>32</v>
      </c>
      <c r="N47" s="35">
        <f>SUM(N5:N32)</f>
        <v>375</v>
      </c>
      <c r="O47" s="35"/>
      <c r="P47" s="34">
        <f>SUM(P5:P45)</f>
        <v>35</v>
      </c>
      <c r="Q47" s="40">
        <f>SUM(Q5:Q45)</f>
        <v>300</v>
      </c>
      <c r="R47" s="40"/>
      <c r="S47" s="39">
        <f>SUM(S5:S45)</f>
        <v>29</v>
      </c>
      <c r="T47" s="40">
        <f>SUM(T5:T45)</f>
        <v>240</v>
      </c>
      <c r="U47" s="40"/>
      <c r="V47" s="39">
        <f>SUM(V5:V45)</f>
        <v>36</v>
      </c>
      <c r="W47" s="138">
        <f>SUM(W5:W32)</f>
        <v>1790</v>
      </c>
      <c r="X47" s="386">
        <f>SUM(X4:X32)</f>
        <v>162</v>
      </c>
    </row>
    <row r="48" spans="1:24">
      <c r="A48" s="137"/>
      <c r="B48" s="137"/>
      <c r="C48" s="137"/>
      <c r="D48" s="69" t="s">
        <v>39</v>
      </c>
      <c r="E48" s="857">
        <f>SUM(E47,H47)-(E16+H16)</f>
        <v>560</v>
      </c>
      <c r="F48" s="857"/>
      <c r="G48" s="857"/>
      <c r="H48" s="857">
        <f>SUM(G47,J47)</f>
        <v>46</v>
      </c>
      <c r="I48" s="857"/>
      <c r="J48" s="857"/>
      <c r="K48" s="853">
        <f>SUM(K47,N47)-(K16+N16)</f>
        <v>720</v>
      </c>
      <c r="L48" s="854"/>
      <c r="M48" s="855"/>
      <c r="N48" s="853">
        <f>SUM(M47,P47)</f>
        <v>67</v>
      </c>
      <c r="O48" s="854"/>
      <c r="P48" s="855"/>
      <c r="Q48" s="853">
        <f>SUM(Q47,T47)-(Q16+T16)</f>
        <v>510</v>
      </c>
      <c r="R48" s="854"/>
      <c r="S48" s="855"/>
      <c r="T48" s="853">
        <f>SUM(S47,V47)</f>
        <v>65</v>
      </c>
      <c r="U48" s="854"/>
      <c r="V48" s="855"/>
      <c r="W48" s="224">
        <f>W47+W46</f>
        <v>2225</v>
      </c>
      <c r="X48" s="397">
        <f>X47+X46</f>
        <v>186.5</v>
      </c>
    </row>
    <row r="49" spans="1:24">
      <c r="A49" s="137"/>
      <c r="B49" s="137"/>
      <c r="C49" s="137"/>
      <c r="D49" s="13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42">
        <f>SUM(X30,X31,X16,X7,X37:X45,X6)</f>
        <v>56.5</v>
      </c>
      <c r="X49" s="389" t="s">
        <v>7</v>
      </c>
    </row>
    <row r="50" spans="1:24">
      <c r="W50">
        <f>(W49*100)/X48</f>
        <v>30.294906166219839</v>
      </c>
    </row>
  </sheetData>
  <mergeCells count="38">
    <mergeCell ref="K45:V45"/>
    <mergeCell ref="E48:G48"/>
    <mergeCell ref="H48:J48"/>
    <mergeCell ref="K48:M48"/>
    <mergeCell ref="N48:P48"/>
    <mergeCell ref="Q48:S48"/>
    <mergeCell ref="T48:V48"/>
    <mergeCell ref="W8:X8"/>
    <mergeCell ref="B33:X33"/>
    <mergeCell ref="A5:A24"/>
    <mergeCell ref="A25:A32"/>
    <mergeCell ref="A34:A36"/>
    <mergeCell ref="B34:B36"/>
    <mergeCell ref="C34:C36"/>
    <mergeCell ref="D34:D36"/>
    <mergeCell ref="E34:J34"/>
    <mergeCell ref="K34:V35"/>
    <mergeCell ref="W34:W36"/>
    <mergeCell ref="X34:X36"/>
    <mergeCell ref="E35:G35"/>
    <mergeCell ref="H35:J35"/>
    <mergeCell ref="K36:V44"/>
    <mergeCell ref="A1:X1"/>
    <mergeCell ref="A2:A4"/>
    <mergeCell ref="B2:B4"/>
    <mergeCell ref="C2:C4"/>
    <mergeCell ref="D2:D4"/>
    <mergeCell ref="E2:J2"/>
    <mergeCell ref="K2:P2"/>
    <mergeCell ref="Q2:V2"/>
    <mergeCell ref="W2:W4"/>
    <mergeCell ref="X2:X4"/>
    <mergeCell ref="E3:G3"/>
    <mergeCell ref="H3:J3"/>
    <mergeCell ref="K3:M3"/>
    <mergeCell ref="N3:P3"/>
    <mergeCell ref="Q3:S3"/>
    <mergeCell ref="T3:V3"/>
  </mergeCells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25</vt:i4>
      </vt:variant>
      <vt:variant>
        <vt:lpstr>Zakresy nazwane</vt:lpstr>
      </vt:variant>
      <vt:variant>
        <vt:i4>14</vt:i4>
      </vt:variant>
    </vt:vector>
  </HeadingPairs>
  <TitlesOfParts>
    <vt:vector size="39" baseType="lpstr">
      <vt:lpstr>Fort I</vt:lpstr>
      <vt:lpstr>Fort II</vt:lpstr>
      <vt:lpstr>Orga I</vt:lpstr>
      <vt:lpstr>Orga II</vt:lpstr>
      <vt:lpstr>Klaw I</vt:lpstr>
      <vt:lpstr>Klaw II</vt:lpstr>
      <vt:lpstr>Hist I</vt:lpstr>
      <vt:lpstr>Hist II</vt:lpstr>
      <vt:lpstr>Obój+fagot I</vt:lpstr>
      <vt:lpstr>Perk I</vt:lpstr>
      <vt:lpstr>Perk II</vt:lpstr>
      <vt:lpstr>Saks I</vt:lpstr>
      <vt:lpstr>Saks II</vt:lpstr>
      <vt:lpstr>Dęte I</vt:lpstr>
      <vt:lpstr>Dęte II</vt:lpstr>
      <vt:lpstr>Aran I</vt:lpstr>
      <vt:lpstr>Aran II</vt:lpstr>
      <vt:lpstr>Jazz I</vt:lpstr>
      <vt:lpstr>Jazz II</vt:lpstr>
      <vt:lpstr>Woka I</vt:lpstr>
      <vt:lpstr>Woka II</vt:lpstr>
      <vt:lpstr>Akor I</vt:lpstr>
      <vt:lpstr>Akor II</vt:lpstr>
      <vt:lpstr>Fort j I</vt:lpstr>
      <vt:lpstr>Fort j II</vt:lpstr>
      <vt:lpstr>'Akor I'!Obszar_wydruku</vt:lpstr>
      <vt:lpstr>'Aran I'!Obszar_wydruku</vt:lpstr>
      <vt:lpstr>'Dęte I'!Obszar_wydruku</vt:lpstr>
      <vt:lpstr>'Fort I'!Obszar_wydruku</vt:lpstr>
      <vt:lpstr>'Fort j I'!Obszar_wydruku</vt:lpstr>
      <vt:lpstr>'Hist I'!Obszar_wydruku</vt:lpstr>
      <vt:lpstr>'Jazz I'!Obszar_wydruku</vt:lpstr>
      <vt:lpstr>'Klaw I'!Obszar_wydruku</vt:lpstr>
      <vt:lpstr>'Klaw II'!Obszar_wydruku</vt:lpstr>
      <vt:lpstr>'Orga I'!Obszar_wydruku</vt:lpstr>
      <vt:lpstr>'Perk I'!Obszar_wydruku</vt:lpstr>
      <vt:lpstr>'Saks I'!Obszar_wydruku</vt:lpstr>
      <vt:lpstr>'Saks II'!Obszar_wydruku</vt:lpstr>
      <vt:lpstr>'Woka I'!Obszar_wydruku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user</cp:lastModifiedBy>
  <cp:lastPrinted>2016-10-28T12:05:16Z</cp:lastPrinted>
  <dcterms:created xsi:type="dcterms:W3CDTF">2012-11-07T08:58:49Z</dcterms:created>
  <dcterms:modified xsi:type="dcterms:W3CDTF">2016-10-28T13:12:51Z</dcterms:modified>
</cp:coreProperties>
</file>