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lipiec\Dropbox\DZIEKANAT\"/>
    </mc:Choice>
  </mc:AlternateContent>
  <bookViews>
    <workbookView xWindow="0" yWindow="0" windowWidth="19830" windowHeight="7905" tabRatio="805" activeTab="1"/>
  </bookViews>
  <sheets>
    <sheet name="Studium" sheetId="28" r:id="rId1"/>
    <sheet name="Fort I" sheetId="1" r:id="rId2"/>
    <sheet name="Fort II" sheetId="2" r:id="rId3"/>
    <sheet name="Orga I" sheetId="27" r:id="rId4"/>
    <sheet name="Orga II" sheetId="4" r:id="rId5"/>
    <sheet name="Klaw I" sheetId="5" r:id="rId6"/>
    <sheet name="Klaw II" sheetId="6" r:id="rId7"/>
    <sheet name="Akor I" sheetId="13" r:id="rId8"/>
    <sheet name="Akor II" sheetId="14" r:id="rId9"/>
    <sheet name="Lutn I" sheetId="29" r:id="rId10"/>
    <sheet name="Hist I" sheetId="23" r:id="rId11"/>
    <sheet name="Hist II" sheetId="24" r:id="rId12"/>
    <sheet name="Perk I" sheetId="11" r:id="rId13"/>
    <sheet name="Perk II" sheetId="12" r:id="rId14"/>
    <sheet name="Saks I" sheetId="9" r:id="rId15"/>
    <sheet name="Saks II" sheetId="10" r:id="rId16"/>
    <sheet name="Ob+Fg I" sheetId="26" r:id="rId17"/>
    <sheet name="Dęte I" sheetId="7" r:id="rId18"/>
    <sheet name="Dęte II" sheetId="8" r:id="rId19"/>
    <sheet name="Aran I" sheetId="15" r:id="rId20"/>
    <sheet name="Aran II" sheetId="16" r:id="rId21"/>
    <sheet name="Jazz I" sheetId="17" r:id="rId22"/>
    <sheet name="Jazz II" sheetId="18" r:id="rId23"/>
    <sheet name="Woka I" sheetId="19" r:id="rId24"/>
    <sheet name="Woka II" sheetId="20" r:id="rId25"/>
    <sheet name="FortJ I" sheetId="21" r:id="rId26"/>
    <sheet name="FortJ II" sheetId="22" r:id="rId27"/>
  </sheets>
  <definedNames>
    <definedName name="_xlnm.Print_Area" localSheetId="7">'Akor I'!$B$1:$X$30</definedName>
    <definedName name="_xlnm.Print_Area" localSheetId="19">'Aran I'!$B$1:$X$35</definedName>
    <definedName name="_xlnm.Print_Area" localSheetId="17">'Dęte I'!$B$1:$X$34</definedName>
    <definedName name="_xlnm.Print_Area" localSheetId="1">'Fort I'!$B$1:$X$33</definedName>
    <definedName name="_xlnm.Print_Area" localSheetId="25">'FortJ I'!$B$1:$X$31</definedName>
    <definedName name="_xlnm.Print_Area" localSheetId="10">'Hist I'!$B$1:$X$33</definedName>
    <definedName name="_xlnm.Print_Area" localSheetId="21">'Jazz I'!$B$1:$X$31</definedName>
    <definedName name="_xlnm.Print_Area" localSheetId="5">'Klaw I'!$B$1:$X$32</definedName>
    <definedName name="_xlnm.Print_Area" localSheetId="6">'Klaw II'!$B$1:$R$28</definedName>
    <definedName name="_xlnm.Print_Area" localSheetId="3">'Orga I'!$B$1:$X$33</definedName>
    <definedName name="_xlnm.Print_Area" localSheetId="12">'Perk I'!$B$1:$X$32</definedName>
    <definedName name="_xlnm.Print_Area" localSheetId="14">'Saks I'!$B$1:$X$33</definedName>
    <definedName name="_xlnm.Print_Area" localSheetId="15">'Saks II'!$B$1:$R$28</definedName>
    <definedName name="_xlnm.Print_Area" localSheetId="23">'Woka I'!$B$1:$X$32</definedName>
  </definedNames>
  <calcPr calcId="162913"/>
  <fileRecoveryPr autoRecover="0"/>
</workbook>
</file>

<file path=xl/calcChain.xml><?xml version="1.0" encoding="utf-8"?>
<calcChain xmlns="http://schemas.openxmlformats.org/spreadsheetml/2006/main">
  <c r="Q15" i="4" l="1"/>
  <c r="Q14" i="4"/>
  <c r="R18" i="6"/>
  <c r="Q18" i="6"/>
  <c r="R17" i="6"/>
  <c r="Q17" i="6"/>
  <c r="R18" i="24"/>
  <c r="Q18" i="24"/>
  <c r="R17" i="24"/>
  <c r="Q17" i="24"/>
  <c r="R19" i="12"/>
  <c r="Q19" i="12"/>
  <c r="R18" i="12"/>
  <c r="Q18" i="12"/>
  <c r="R19" i="10"/>
  <c r="Q19" i="10"/>
  <c r="R18" i="10"/>
  <c r="Q18" i="10"/>
  <c r="R21" i="8" l="1"/>
  <c r="Q21" i="8"/>
  <c r="R20" i="8"/>
  <c r="Q20" i="8"/>
  <c r="R19" i="8"/>
  <c r="Q19" i="8"/>
  <c r="R18" i="8"/>
  <c r="Q18" i="8"/>
  <c r="R19" i="16"/>
  <c r="Q19" i="16"/>
  <c r="R18" i="16"/>
  <c r="Q18" i="16"/>
  <c r="R17" i="18"/>
  <c r="R16" i="18"/>
  <c r="Q17" i="18"/>
  <c r="Q16" i="18"/>
  <c r="R18" i="20"/>
  <c r="Q18" i="20"/>
  <c r="R17" i="20"/>
  <c r="Q17" i="20"/>
  <c r="R17" i="22"/>
  <c r="Q17" i="22"/>
  <c r="R16" i="22"/>
  <c r="Q16" i="22"/>
  <c r="R15" i="14"/>
  <c r="R14" i="14"/>
  <c r="Q15" i="14"/>
  <c r="Q14" i="14"/>
  <c r="R17" i="2" l="1"/>
  <c r="Q17" i="2"/>
  <c r="Q16" i="2"/>
  <c r="R16" i="2"/>
  <c r="J23" i="2"/>
  <c r="G23" i="2"/>
  <c r="M30" i="1"/>
  <c r="T30" i="1" l="1"/>
  <c r="Q30" i="1"/>
  <c r="N30" i="1"/>
  <c r="K30" i="1"/>
  <c r="V30" i="1"/>
  <c r="S30" i="1"/>
  <c r="P30" i="1"/>
  <c r="V29" i="29" l="1"/>
  <c r="T29" i="29"/>
  <c r="S29" i="29"/>
  <c r="Q29" i="29"/>
  <c r="P29" i="29"/>
  <c r="N29" i="29"/>
  <c r="M29" i="29"/>
  <c r="K29" i="29"/>
  <c r="J29" i="29"/>
  <c r="H29" i="29"/>
  <c r="G29" i="29"/>
  <c r="E29" i="29"/>
  <c r="X27" i="29"/>
  <c r="W27" i="29"/>
  <c r="X26" i="29"/>
  <c r="W26" i="29"/>
  <c r="X25" i="29"/>
  <c r="W25" i="29"/>
  <c r="X24" i="29"/>
  <c r="W24" i="29"/>
  <c r="X23" i="29"/>
  <c r="W23" i="29"/>
  <c r="X22" i="29"/>
  <c r="W22" i="29"/>
  <c r="X21" i="29"/>
  <c r="W21" i="29"/>
  <c r="X20" i="29"/>
  <c r="W20" i="29"/>
  <c r="X19" i="29"/>
  <c r="W19" i="29"/>
  <c r="X18" i="29"/>
  <c r="W18" i="29"/>
  <c r="X17" i="29"/>
  <c r="W17" i="29"/>
  <c r="X16" i="29"/>
  <c r="W16" i="29"/>
  <c r="X15" i="29"/>
  <c r="W15" i="29"/>
  <c r="X14" i="29"/>
  <c r="W14" i="29"/>
  <c r="X13" i="29"/>
  <c r="W13" i="29"/>
  <c r="X12" i="29"/>
  <c r="W12" i="29"/>
  <c r="X11" i="29"/>
  <c r="W11" i="29"/>
  <c r="X10" i="29"/>
  <c r="W10" i="29"/>
  <c r="X9" i="29"/>
  <c r="W9" i="29"/>
  <c r="X8" i="29"/>
  <c r="W8" i="29"/>
  <c r="X7" i="29"/>
  <c r="W7" i="29"/>
  <c r="X6" i="29"/>
  <c r="W6" i="29"/>
  <c r="X5" i="29"/>
  <c r="W5" i="29"/>
  <c r="W31" i="29" l="1"/>
  <c r="X29" i="29"/>
  <c r="X30" i="29" s="1"/>
  <c r="Q30" i="29"/>
  <c r="K30" i="29"/>
  <c r="E30" i="29"/>
  <c r="H30" i="29"/>
  <c r="N30" i="29"/>
  <c r="W29" i="29"/>
  <c r="T30" i="29"/>
  <c r="I13" i="28"/>
  <c r="G13" i="28"/>
  <c r="F13" i="28"/>
  <c r="D13" i="28"/>
  <c r="K12" i="28"/>
  <c r="K11" i="28"/>
  <c r="K10" i="28"/>
  <c r="K8" i="28"/>
  <c r="K7" i="28"/>
  <c r="K6" i="28"/>
  <c r="K5" i="28"/>
  <c r="K4" i="28"/>
  <c r="J12" i="28"/>
  <c r="J11" i="28"/>
  <c r="J10" i="28"/>
  <c r="J8" i="28"/>
  <c r="J7" i="28"/>
  <c r="J6" i="28"/>
  <c r="J5" i="28"/>
  <c r="J4" i="28"/>
  <c r="J13" i="28" l="1"/>
  <c r="K13" i="28"/>
  <c r="W32" i="29"/>
  <c r="X18" i="23"/>
  <c r="W18" i="23"/>
  <c r="R17" i="12" l="1"/>
  <c r="R16" i="12"/>
  <c r="R12" i="12"/>
  <c r="R12" i="10" l="1"/>
  <c r="Q12" i="10"/>
  <c r="X11" i="9"/>
  <c r="W11" i="9"/>
  <c r="R15" i="2" l="1"/>
  <c r="Q15" i="2"/>
  <c r="R16" i="6"/>
  <c r="Q16" i="6"/>
  <c r="R17" i="10"/>
  <c r="Q17" i="10"/>
  <c r="R13" i="14"/>
  <c r="Q13" i="14"/>
  <c r="Q17" i="12"/>
  <c r="R17" i="16"/>
  <c r="Q17" i="16"/>
  <c r="R15" i="18"/>
  <c r="Q15" i="18"/>
  <c r="R16" i="20"/>
  <c r="Q16" i="20"/>
  <c r="R15" i="22"/>
  <c r="Q15" i="22"/>
  <c r="R16" i="24"/>
  <c r="Q16" i="24"/>
  <c r="R12" i="4"/>
  <c r="Q12" i="4"/>
  <c r="W5" i="27" l="1"/>
  <c r="X5" i="27"/>
  <c r="W6" i="27"/>
  <c r="X6" i="27"/>
  <c r="W7" i="27"/>
  <c r="X7" i="27"/>
  <c r="W8" i="27"/>
  <c r="X8" i="27"/>
  <c r="W9" i="27"/>
  <c r="X9" i="27"/>
  <c r="W10" i="27"/>
  <c r="X10" i="27"/>
  <c r="W11" i="27"/>
  <c r="X11" i="27"/>
  <c r="W12" i="27"/>
  <c r="X12" i="27"/>
  <c r="W13" i="27"/>
  <c r="X13" i="27"/>
  <c r="W14" i="27"/>
  <c r="X14" i="27"/>
  <c r="W15" i="27"/>
  <c r="X15" i="27"/>
  <c r="W16" i="27"/>
  <c r="X16" i="27"/>
  <c r="W17" i="27"/>
  <c r="X17" i="27"/>
  <c r="W18" i="27"/>
  <c r="X18" i="27"/>
  <c r="W19" i="27"/>
  <c r="X19" i="27"/>
  <c r="W20" i="27"/>
  <c r="X20" i="27"/>
  <c r="W21" i="27"/>
  <c r="X21" i="27"/>
  <c r="W22" i="27"/>
  <c r="X22" i="27"/>
  <c r="W23" i="27"/>
  <c r="X23" i="27"/>
  <c r="W24" i="27"/>
  <c r="X24" i="27"/>
  <c r="W25" i="27"/>
  <c r="X25" i="27"/>
  <c r="W26" i="27"/>
  <c r="X26" i="27"/>
  <c r="W27" i="27"/>
  <c r="X27" i="27"/>
  <c r="W28" i="27"/>
  <c r="X28" i="27"/>
  <c r="E30" i="27"/>
  <c r="G30" i="27"/>
  <c r="H30" i="27"/>
  <c r="J30" i="27"/>
  <c r="K30" i="27"/>
  <c r="M30" i="27"/>
  <c r="N30" i="27"/>
  <c r="P30" i="27"/>
  <c r="Q30" i="27"/>
  <c r="S30" i="27"/>
  <c r="T30" i="27"/>
  <c r="V30" i="27"/>
  <c r="H23" i="2"/>
  <c r="E23" i="2"/>
  <c r="J22" i="4"/>
  <c r="H22" i="4"/>
  <c r="G22" i="4"/>
  <c r="E22" i="4"/>
  <c r="J25" i="6"/>
  <c r="H25" i="6"/>
  <c r="G25" i="6"/>
  <c r="E25" i="6"/>
  <c r="H27" i="8"/>
  <c r="E27" i="8"/>
  <c r="J27" i="8"/>
  <c r="G27" i="8"/>
  <c r="J25" i="10"/>
  <c r="H25" i="10"/>
  <c r="G25" i="10"/>
  <c r="E25" i="10"/>
  <c r="J25" i="12"/>
  <c r="H25" i="12"/>
  <c r="G25" i="12"/>
  <c r="E25" i="12"/>
  <c r="K21" i="14"/>
  <c r="J21" i="14"/>
  <c r="H21" i="14"/>
  <c r="G21" i="14"/>
  <c r="E21" i="14"/>
  <c r="J24" i="16"/>
  <c r="H24" i="16"/>
  <c r="G24" i="16"/>
  <c r="E24" i="16"/>
  <c r="J22" i="18"/>
  <c r="H22" i="18"/>
  <c r="G22" i="18"/>
  <c r="E22" i="18"/>
  <c r="J23" i="20"/>
  <c r="E23" i="20"/>
  <c r="H23" i="20"/>
  <c r="G23" i="20"/>
  <c r="J22" i="22"/>
  <c r="H22" i="22"/>
  <c r="G22" i="22"/>
  <c r="E22" i="22"/>
  <c r="J25" i="24"/>
  <c r="H25" i="24"/>
  <c r="G25" i="24"/>
  <c r="E25" i="24"/>
  <c r="J30" i="23"/>
  <c r="H30" i="23"/>
  <c r="G30" i="23"/>
  <c r="E30" i="23"/>
  <c r="J28" i="21"/>
  <c r="H28" i="21"/>
  <c r="G28" i="21"/>
  <c r="E28" i="21"/>
  <c r="K29" i="19"/>
  <c r="J29" i="19"/>
  <c r="H29" i="19"/>
  <c r="G29" i="19"/>
  <c r="E29" i="19"/>
  <c r="J28" i="17"/>
  <c r="H28" i="17"/>
  <c r="G28" i="17"/>
  <c r="E28" i="17"/>
  <c r="J32" i="15"/>
  <c r="G32" i="15"/>
  <c r="H32" i="15"/>
  <c r="E32" i="15"/>
  <c r="J27" i="13"/>
  <c r="G27" i="13"/>
  <c r="H27" i="13"/>
  <c r="E27" i="13"/>
  <c r="J29" i="11"/>
  <c r="G29" i="11"/>
  <c r="H29" i="11"/>
  <c r="E29" i="11"/>
  <c r="K30" i="9"/>
  <c r="J30" i="9"/>
  <c r="G30" i="9"/>
  <c r="H30" i="9"/>
  <c r="E30" i="9"/>
  <c r="J31" i="7"/>
  <c r="M31" i="7"/>
  <c r="K31" i="7"/>
  <c r="G31" i="7"/>
  <c r="H31" i="7"/>
  <c r="E31" i="7"/>
  <c r="M32" i="26"/>
  <c r="J32" i="26"/>
  <c r="G32" i="26"/>
  <c r="N32" i="26"/>
  <c r="K32" i="26"/>
  <c r="H32" i="26"/>
  <c r="E32" i="26"/>
  <c r="X26" i="5"/>
  <c r="W26" i="5"/>
  <c r="T29" i="5"/>
  <c r="Q29" i="5"/>
  <c r="N29" i="5"/>
  <c r="K29" i="5"/>
  <c r="H29" i="5"/>
  <c r="E29" i="5"/>
  <c r="W5" i="1"/>
  <c r="K31" i="1"/>
  <c r="H30" i="1"/>
  <c r="E30" i="1"/>
  <c r="J30" i="1"/>
  <c r="G30" i="1"/>
  <c r="W11" i="26"/>
  <c r="X27" i="23"/>
  <c r="W27" i="23"/>
  <c r="X23" i="23"/>
  <c r="X25" i="21"/>
  <c r="W25" i="21"/>
  <c r="X21" i="21"/>
  <c r="W21" i="21"/>
  <c r="X26" i="19"/>
  <c r="W26" i="19"/>
  <c r="X22" i="19"/>
  <c r="W22" i="19"/>
  <c r="X10" i="19"/>
  <c r="W10" i="19"/>
  <c r="X25" i="17"/>
  <c r="X21" i="17"/>
  <c r="W21" i="17"/>
  <c r="X29" i="15"/>
  <c r="W29" i="15"/>
  <c r="X25" i="15"/>
  <c r="W25" i="15"/>
  <c r="X24" i="13"/>
  <c r="W24" i="13"/>
  <c r="X20" i="13"/>
  <c r="W20" i="13"/>
  <c r="X26" i="11"/>
  <c r="W26" i="11"/>
  <c r="X22" i="11"/>
  <c r="W22" i="11"/>
  <c r="X27" i="9"/>
  <c r="W27" i="9"/>
  <c r="X23" i="9"/>
  <c r="W23" i="9"/>
  <c r="X28" i="7"/>
  <c r="W28" i="7"/>
  <c r="X24" i="7"/>
  <c r="W24" i="7"/>
  <c r="X13" i="7"/>
  <c r="X29" i="26"/>
  <c r="W29" i="26"/>
  <c r="X25" i="26"/>
  <c r="W25" i="26"/>
  <c r="W12" i="26"/>
  <c r="X22" i="5"/>
  <c r="W22" i="5"/>
  <c r="W23" i="23"/>
  <c r="R8" i="24"/>
  <c r="Q8" i="24"/>
  <c r="N31" i="1"/>
  <c r="X10" i="1"/>
  <c r="W10" i="1"/>
  <c r="X9" i="1"/>
  <c r="W9" i="1"/>
  <c r="X20" i="1"/>
  <c r="W20" i="1"/>
  <c r="W18" i="1"/>
  <c r="X27" i="1"/>
  <c r="X23" i="1"/>
  <c r="W27" i="1"/>
  <c r="W23" i="1"/>
  <c r="R12" i="8"/>
  <c r="Q12" i="8"/>
  <c r="X14" i="7"/>
  <c r="W14" i="7"/>
  <c r="X12" i="26"/>
  <c r="W25" i="17"/>
  <c r="X12" i="23"/>
  <c r="X6" i="23"/>
  <c r="W6" i="23"/>
  <c r="X6" i="21"/>
  <c r="W6" i="21"/>
  <c r="X6" i="19"/>
  <c r="W6" i="19"/>
  <c r="X6" i="17"/>
  <c r="W6" i="17"/>
  <c r="X6" i="15"/>
  <c r="W6" i="15"/>
  <c r="X6" i="13"/>
  <c r="W6" i="13"/>
  <c r="X6" i="11"/>
  <c r="W6" i="11"/>
  <c r="X6" i="9"/>
  <c r="W6" i="9"/>
  <c r="X14" i="26"/>
  <c r="W14" i="26"/>
  <c r="X15" i="26"/>
  <c r="V32" i="26"/>
  <c r="T32" i="26"/>
  <c r="S32" i="26"/>
  <c r="Q32" i="26"/>
  <c r="P32" i="26"/>
  <c r="X30" i="26"/>
  <c r="W30" i="26"/>
  <c r="X28" i="26"/>
  <c r="W28" i="26"/>
  <c r="X27" i="26"/>
  <c r="W27" i="26"/>
  <c r="X26" i="26"/>
  <c r="W26" i="26"/>
  <c r="X24" i="26"/>
  <c r="W24" i="26"/>
  <c r="X23" i="26"/>
  <c r="W23" i="26"/>
  <c r="X22" i="26"/>
  <c r="W22" i="26"/>
  <c r="X21" i="26"/>
  <c r="W21" i="26"/>
  <c r="X19" i="26"/>
  <c r="W19" i="26"/>
  <c r="X18" i="26"/>
  <c r="W18" i="26"/>
  <c r="X17" i="26"/>
  <c r="W17" i="26"/>
  <c r="X16" i="26"/>
  <c r="W16" i="26"/>
  <c r="W15" i="26"/>
  <c r="X13" i="26"/>
  <c r="W13" i="26"/>
  <c r="X11" i="26"/>
  <c r="X10" i="26"/>
  <c r="W10" i="26"/>
  <c r="X9" i="26"/>
  <c r="W9" i="26"/>
  <c r="X7" i="26"/>
  <c r="W7" i="26"/>
  <c r="X6" i="26"/>
  <c r="W6" i="26"/>
  <c r="X5" i="26"/>
  <c r="W5" i="26"/>
  <c r="X6" i="7"/>
  <c r="W6" i="7"/>
  <c r="X6" i="5"/>
  <c r="W6" i="5"/>
  <c r="X6" i="1"/>
  <c r="W6" i="1"/>
  <c r="P25" i="24"/>
  <c r="N25" i="24"/>
  <c r="M25" i="24"/>
  <c r="K25" i="24"/>
  <c r="R15" i="24"/>
  <c r="V30" i="23"/>
  <c r="T30" i="23"/>
  <c r="S30" i="23"/>
  <c r="Q30" i="23"/>
  <c r="P30" i="23"/>
  <c r="N30" i="23"/>
  <c r="M30" i="23"/>
  <c r="K30" i="23"/>
  <c r="X17" i="23"/>
  <c r="W17" i="23"/>
  <c r="P22" i="18"/>
  <c r="N22" i="18"/>
  <c r="M22" i="18"/>
  <c r="K22" i="18"/>
  <c r="V28" i="17"/>
  <c r="T28" i="17"/>
  <c r="S28" i="17"/>
  <c r="Q28" i="17"/>
  <c r="P28" i="17"/>
  <c r="N28" i="17"/>
  <c r="M28" i="17"/>
  <c r="K28" i="17"/>
  <c r="P24" i="16"/>
  <c r="N24" i="16"/>
  <c r="M24" i="16"/>
  <c r="K24" i="16"/>
  <c r="V32" i="15"/>
  <c r="T32" i="15"/>
  <c r="S32" i="15"/>
  <c r="Q32" i="15"/>
  <c r="P32" i="15"/>
  <c r="N32" i="15"/>
  <c r="M32" i="15"/>
  <c r="K32" i="15"/>
  <c r="P21" i="14"/>
  <c r="N21" i="14"/>
  <c r="M21" i="14"/>
  <c r="P22" i="22"/>
  <c r="N22" i="22"/>
  <c r="M22" i="22"/>
  <c r="K22" i="22"/>
  <c r="R14" i="22"/>
  <c r="V28" i="21"/>
  <c r="T28" i="21"/>
  <c r="S28" i="21"/>
  <c r="Q28" i="21"/>
  <c r="P28" i="21"/>
  <c r="N28" i="21"/>
  <c r="M28" i="21"/>
  <c r="K28" i="21"/>
  <c r="P23" i="20"/>
  <c r="N23" i="20"/>
  <c r="M23" i="20"/>
  <c r="K23" i="20"/>
  <c r="V29" i="19"/>
  <c r="T29" i="19"/>
  <c r="S29" i="19"/>
  <c r="Q29" i="19"/>
  <c r="P29" i="19"/>
  <c r="N29" i="19"/>
  <c r="M29" i="19"/>
  <c r="W24" i="17"/>
  <c r="W23" i="17"/>
  <c r="W22" i="17"/>
  <c r="W20" i="17"/>
  <c r="W19" i="17"/>
  <c r="W18" i="17"/>
  <c r="W17" i="17"/>
  <c r="W16" i="17"/>
  <c r="R16" i="16"/>
  <c r="X20" i="15"/>
  <c r="X19" i="15"/>
  <c r="W20" i="15"/>
  <c r="W19" i="15"/>
  <c r="W15" i="13"/>
  <c r="V27" i="13"/>
  <c r="T27" i="13"/>
  <c r="S27" i="13"/>
  <c r="Q27" i="13"/>
  <c r="P27" i="13"/>
  <c r="N27" i="13"/>
  <c r="M27" i="13"/>
  <c r="K27" i="13"/>
  <c r="P25" i="12"/>
  <c r="N25" i="12"/>
  <c r="M25" i="12"/>
  <c r="K25" i="12"/>
  <c r="V29" i="11"/>
  <c r="T29" i="11"/>
  <c r="S29" i="11"/>
  <c r="Q29" i="11"/>
  <c r="P29" i="11"/>
  <c r="N29" i="11"/>
  <c r="M29" i="11"/>
  <c r="K29" i="11"/>
  <c r="R16" i="10"/>
  <c r="P25" i="10"/>
  <c r="N25" i="10"/>
  <c r="M25" i="10"/>
  <c r="K25" i="10"/>
  <c r="V30" i="9"/>
  <c r="T30" i="9"/>
  <c r="S30" i="9"/>
  <c r="Q30" i="9"/>
  <c r="P30" i="9"/>
  <c r="N30" i="9"/>
  <c r="M30" i="9"/>
  <c r="V31" i="7"/>
  <c r="S31" i="7"/>
  <c r="P31" i="7"/>
  <c r="T31" i="7"/>
  <c r="Q31" i="7"/>
  <c r="N31" i="7"/>
  <c r="R10" i="20"/>
  <c r="Q10" i="20"/>
  <c r="X11" i="19"/>
  <c r="W11" i="19"/>
  <c r="Q14" i="22"/>
  <c r="Q14" i="18"/>
  <c r="R14" i="18"/>
  <c r="Q16" i="16"/>
  <c r="Q15" i="24"/>
  <c r="R12" i="14"/>
  <c r="Q12" i="14"/>
  <c r="Q16" i="12"/>
  <c r="Q16" i="10"/>
  <c r="R15" i="6"/>
  <c r="Q15" i="6"/>
  <c r="Q13" i="4"/>
  <c r="R14" i="2"/>
  <c r="Q14" i="2"/>
  <c r="P27" i="8"/>
  <c r="N27" i="8"/>
  <c r="M27" i="8"/>
  <c r="K27" i="8"/>
  <c r="P25" i="6"/>
  <c r="N25" i="6"/>
  <c r="M25" i="6"/>
  <c r="K25" i="6"/>
  <c r="P22" i="4"/>
  <c r="N22" i="4"/>
  <c r="M22" i="4"/>
  <c r="K22" i="4"/>
  <c r="P23" i="2"/>
  <c r="N23" i="2"/>
  <c r="M23" i="2"/>
  <c r="K23" i="2"/>
  <c r="V29" i="5"/>
  <c r="S29" i="5"/>
  <c r="P29" i="5"/>
  <c r="M29" i="5"/>
  <c r="J29" i="5"/>
  <c r="G29" i="5"/>
  <c r="Q22" i="16"/>
  <c r="R22" i="16"/>
  <c r="Q13" i="22"/>
  <c r="R13" i="22"/>
  <c r="X5" i="1"/>
  <c r="W7" i="1"/>
  <c r="X7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9" i="1"/>
  <c r="X19" i="1"/>
  <c r="W21" i="1"/>
  <c r="X21" i="1"/>
  <c r="W22" i="1"/>
  <c r="X22" i="1"/>
  <c r="W24" i="1"/>
  <c r="X24" i="1"/>
  <c r="W25" i="1"/>
  <c r="X25" i="1"/>
  <c r="W26" i="1"/>
  <c r="X26" i="1"/>
  <c r="W28" i="1"/>
  <c r="X28" i="1"/>
  <c r="Q5" i="2"/>
  <c r="R5" i="2"/>
  <c r="Q6" i="2"/>
  <c r="R6" i="2"/>
  <c r="Q7" i="2"/>
  <c r="R7" i="2"/>
  <c r="Q8" i="2"/>
  <c r="R8" i="2"/>
  <c r="Q10" i="2"/>
  <c r="R10" i="2"/>
  <c r="Q11" i="2"/>
  <c r="R11" i="2"/>
  <c r="Q12" i="2"/>
  <c r="R12" i="2"/>
  <c r="Q13" i="2"/>
  <c r="R13" i="2"/>
  <c r="Q18" i="2"/>
  <c r="R18" i="2"/>
  <c r="Q19" i="2"/>
  <c r="R19" i="2"/>
  <c r="Q20" i="2"/>
  <c r="R20" i="2"/>
  <c r="Q21" i="2"/>
  <c r="R21" i="2"/>
  <c r="Q5" i="4"/>
  <c r="R5" i="4"/>
  <c r="Q6" i="4"/>
  <c r="R6" i="4"/>
  <c r="Q7" i="4"/>
  <c r="R7" i="4"/>
  <c r="Q8" i="4"/>
  <c r="R8" i="4"/>
  <c r="Q9" i="4"/>
  <c r="R9" i="4"/>
  <c r="Q10" i="4"/>
  <c r="R10" i="4"/>
  <c r="Q11" i="4"/>
  <c r="R11" i="4"/>
  <c r="Q16" i="4"/>
  <c r="R16" i="4"/>
  <c r="Q17" i="4"/>
  <c r="R17" i="4"/>
  <c r="Q18" i="4"/>
  <c r="R18" i="4"/>
  <c r="Q19" i="4"/>
  <c r="R19" i="4"/>
  <c r="Q20" i="4"/>
  <c r="R20" i="4"/>
  <c r="Q24" i="4" s="1"/>
  <c r="W5" i="5"/>
  <c r="X5" i="5"/>
  <c r="W7" i="5"/>
  <c r="X7" i="5"/>
  <c r="W8" i="5"/>
  <c r="X8" i="5"/>
  <c r="W9" i="5"/>
  <c r="X9" i="5"/>
  <c r="W10" i="5"/>
  <c r="X10" i="5"/>
  <c r="W11" i="5"/>
  <c r="X11" i="5"/>
  <c r="W12" i="5"/>
  <c r="X12" i="5"/>
  <c r="W13" i="5"/>
  <c r="X13" i="5"/>
  <c r="W14" i="5"/>
  <c r="X14" i="5"/>
  <c r="W15" i="5"/>
  <c r="X15" i="5"/>
  <c r="W19" i="5"/>
  <c r="X19" i="5"/>
  <c r="W20" i="5"/>
  <c r="X20" i="5"/>
  <c r="W21" i="5"/>
  <c r="X21" i="5"/>
  <c r="W23" i="5"/>
  <c r="X23" i="5"/>
  <c r="W24" i="5"/>
  <c r="X24" i="5"/>
  <c r="W25" i="5"/>
  <c r="X25" i="5"/>
  <c r="W27" i="5"/>
  <c r="X27" i="5"/>
  <c r="Q5" i="6"/>
  <c r="R5" i="6"/>
  <c r="Q6" i="6"/>
  <c r="R6" i="6"/>
  <c r="Q7" i="6"/>
  <c r="R7" i="6"/>
  <c r="Q8" i="6"/>
  <c r="R8" i="6"/>
  <c r="Q9" i="6"/>
  <c r="R9" i="6"/>
  <c r="Q10" i="6"/>
  <c r="R10" i="6"/>
  <c r="Q11" i="6"/>
  <c r="R11" i="6"/>
  <c r="Q12" i="6"/>
  <c r="R12" i="6"/>
  <c r="Q13" i="6"/>
  <c r="R13" i="6"/>
  <c r="Q14" i="6"/>
  <c r="R14" i="6"/>
  <c r="Q19" i="6"/>
  <c r="R19" i="6"/>
  <c r="Q20" i="6"/>
  <c r="R20" i="6"/>
  <c r="Q21" i="6"/>
  <c r="R21" i="6"/>
  <c r="Q22" i="6"/>
  <c r="R22" i="6"/>
  <c r="Q23" i="6"/>
  <c r="R23" i="6"/>
  <c r="Q27" i="6" s="1"/>
  <c r="W5" i="7"/>
  <c r="X5" i="7"/>
  <c r="W7" i="7"/>
  <c r="X7" i="7"/>
  <c r="W9" i="7"/>
  <c r="X9" i="7"/>
  <c r="W10" i="7"/>
  <c r="X10" i="7"/>
  <c r="W11" i="7"/>
  <c r="X11" i="7"/>
  <c r="W12" i="7"/>
  <c r="X12" i="7"/>
  <c r="W13" i="7"/>
  <c r="W15" i="7"/>
  <c r="X15" i="7"/>
  <c r="W16" i="7"/>
  <c r="X16" i="7"/>
  <c r="W17" i="7"/>
  <c r="X17" i="7"/>
  <c r="W18" i="7"/>
  <c r="X18" i="7"/>
  <c r="W20" i="7"/>
  <c r="X20" i="7"/>
  <c r="W21" i="7"/>
  <c r="X21" i="7"/>
  <c r="W22" i="7"/>
  <c r="X22" i="7"/>
  <c r="W23" i="7"/>
  <c r="X23" i="7"/>
  <c r="W25" i="7"/>
  <c r="X25" i="7"/>
  <c r="W26" i="7"/>
  <c r="X26" i="7"/>
  <c r="W27" i="7"/>
  <c r="X27" i="7"/>
  <c r="W29" i="7"/>
  <c r="X29" i="7"/>
  <c r="Q5" i="8"/>
  <c r="R5" i="8"/>
  <c r="Q6" i="8"/>
  <c r="R6" i="8"/>
  <c r="Q7" i="8"/>
  <c r="R7" i="8"/>
  <c r="Q8" i="8"/>
  <c r="R8" i="8"/>
  <c r="Q10" i="8"/>
  <c r="R10" i="8"/>
  <c r="Q11" i="8"/>
  <c r="R11" i="8"/>
  <c r="Q13" i="8"/>
  <c r="R13" i="8"/>
  <c r="Q14" i="8"/>
  <c r="R14" i="8"/>
  <c r="Q15" i="8"/>
  <c r="R15" i="8"/>
  <c r="Q16" i="8"/>
  <c r="R16" i="8"/>
  <c r="Q17" i="8"/>
  <c r="R17" i="8"/>
  <c r="Q22" i="8"/>
  <c r="R22" i="8"/>
  <c r="Q23" i="8"/>
  <c r="R23" i="8"/>
  <c r="Q24" i="8"/>
  <c r="R24" i="8"/>
  <c r="Q25" i="8"/>
  <c r="R25" i="8"/>
  <c r="Q29" i="8" s="1"/>
  <c r="W5" i="9"/>
  <c r="X5" i="9"/>
  <c r="W7" i="9"/>
  <c r="X7" i="9"/>
  <c r="W8" i="9"/>
  <c r="X8" i="9"/>
  <c r="W9" i="9"/>
  <c r="X9" i="9"/>
  <c r="W10" i="9"/>
  <c r="X10" i="9"/>
  <c r="W12" i="9"/>
  <c r="X12" i="9"/>
  <c r="W13" i="9"/>
  <c r="X13" i="9"/>
  <c r="W14" i="9"/>
  <c r="X14" i="9"/>
  <c r="W15" i="9"/>
  <c r="X15" i="9"/>
  <c r="W16" i="9"/>
  <c r="X16" i="9"/>
  <c r="W17" i="9"/>
  <c r="X17" i="9"/>
  <c r="W19" i="9"/>
  <c r="X19" i="9"/>
  <c r="W20" i="9"/>
  <c r="X20" i="9"/>
  <c r="W21" i="9"/>
  <c r="X21" i="9"/>
  <c r="W22" i="9"/>
  <c r="X22" i="9"/>
  <c r="W24" i="9"/>
  <c r="X24" i="9"/>
  <c r="W25" i="9"/>
  <c r="X25" i="9"/>
  <c r="W26" i="9"/>
  <c r="X26" i="9"/>
  <c r="W28" i="9"/>
  <c r="X28" i="9"/>
  <c r="Q5" i="10"/>
  <c r="R5" i="10"/>
  <c r="Q6" i="10"/>
  <c r="R6" i="10"/>
  <c r="Q7" i="10"/>
  <c r="R7" i="10"/>
  <c r="Q8" i="10"/>
  <c r="R8" i="10"/>
  <c r="Q9" i="10"/>
  <c r="R9" i="10"/>
  <c r="Q10" i="10"/>
  <c r="R10" i="10"/>
  <c r="Q11" i="10"/>
  <c r="R11" i="10"/>
  <c r="Q13" i="10"/>
  <c r="R13" i="10"/>
  <c r="Q14" i="10"/>
  <c r="R14" i="10"/>
  <c r="Q15" i="10"/>
  <c r="R15" i="10"/>
  <c r="Q20" i="10"/>
  <c r="R20" i="10"/>
  <c r="Q21" i="10"/>
  <c r="R21" i="10"/>
  <c r="Q22" i="10"/>
  <c r="R22" i="10"/>
  <c r="Q23" i="10"/>
  <c r="R23" i="10"/>
  <c r="W5" i="11"/>
  <c r="X5" i="11"/>
  <c r="W7" i="11"/>
  <c r="X7" i="11"/>
  <c r="W8" i="11"/>
  <c r="X8" i="11"/>
  <c r="W9" i="11"/>
  <c r="X9" i="11"/>
  <c r="W10" i="11"/>
  <c r="X10" i="11"/>
  <c r="W11" i="11"/>
  <c r="X11" i="11"/>
  <c r="W12" i="11"/>
  <c r="X12" i="11"/>
  <c r="W13" i="11"/>
  <c r="X13" i="11"/>
  <c r="W14" i="11"/>
  <c r="X14" i="11"/>
  <c r="W15" i="11"/>
  <c r="X15" i="11"/>
  <c r="W16" i="11"/>
  <c r="X16" i="11"/>
  <c r="W18" i="11"/>
  <c r="X18" i="11"/>
  <c r="W19" i="11"/>
  <c r="X19" i="11"/>
  <c r="W20" i="11"/>
  <c r="X20" i="11"/>
  <c r="W21" i="11"/>
  <c r="X21" i="11"/>
  <c r="W23" i="11"/>
  <c r="X23" i="11"/>
  <c r="W24" i="11"/>
  <c r="X24" i="11"/>
  <c r="W25" i="11"/>
  <c r="X25" i="11"/>
  <c r="W27" i="11"/>
  <c r="X27" i="11"/>
  <c r="Q5" i="12"/>
  <c r="R5" i="12"/>
  <c r="Q6" i="12"/>
  <c r="R6" i="12"/>
  <c r="Q7" i="12"/>
  <c r="R7" i="12"/>
  <c r="Q8" i="12"/>
  <c r="R8" i="12"/>
  <c r="Q9" i="12"/>
  <c r="R9" i="12"/>
  <c r="Q10" i="12"/>
  <c r="R10" i="12"/>
  <c r="Q11" i="12"/>
  <c r="R11" i="12"/>
  <c r="Q13" i="12"/>
  <c r="R13" i="12"/>
  <c r="Q14" i="12"/>
  <c r="R14" i="12"/>
  <c r="Q15" i="12"/>
  <c r="R15" i="12"/>
  <c r="Q20" i="12"/>
  <c r="R20" i="12"/>
  <c r="Q21" i="12"/>
  <c r="R21" i="12"/>
  <c r="Q22" i="12"/>
  <c r="R22" i="12"/>
  <c r="Q23" i="12"/>
  <c r="R23" i="12"/>
  <c r="Q27" i="12" s="1"/>
  <c r="W5" i="13"/>
  <c r="X5" i="13"/>
  <c r="W7" i="13"/>
  <c r="X7" i="13"/>
  <c r="W8" i="13"/>
  <c r="X8" i="13"/>
  <c r="W9" i="13"/>
  <c r="X9" i="13"/>
  <c r="W10" i="13"/>
  <c r="X10" i="13"/>
  <c r="W11" i="13"/>
  <c r="X11" i="13"/>
  <c r="W12" i="13"/>
  <c r="X12" i="13"/>
  <c r="W13" i="13"/>
  <c r="X13" i="13"/>
  <c r="W14" i="13"/>
  <c r="X14" i="13"/>
  <c r="W16" i="13"/>
  <c r="X16" i="13"/>
  <c r="W17" i="13"/>
  <c r="X17" i="13"/>
  <c r="W18" i="13"/>
  <c r="X18" i="13"/>
  <c r="W19" i="13"/>
  <c r="X19" i="13"/>
  <c r="W21" i="13"/>
  <c r="X21" i="13"/>
  <c r="W22" i="13"/>
  <c r="X22" i="13"/>
  <c r="W23" i="13"/>
  <c r="X23" i="13"/>
  <c r="W25" i="13"/>
  <c r="X25" i="13"/>
  <c r="Q5" i="14"/>
  <c r="R5" i="14"/>
  <c r="Q6" i="14"/>
  <c r="R6" i="14"/>
  <c r="Q7" i="14"/>
  <c r="R7" i="14"/>
  <c r="Q8" i="14"/>
  <c r="R8" i="14"/>
  <c r="Q9" i="14"/>
  <c r="R9" i="14"/>
  <c r="Q10" i="14"/>
  <c r="R10" i="14"/>
  <c r="Q11" i="14"/>
  <c r="R11" i="14"/>
  <c r="Q16" i="14"/>
  <c r="R16" i="14"/>
  <c r="Q17" i="14"/>
  <c r="R17" i="14"/>
  <c r="Q18" i="14"/>
  <c r="R18" i="14"/>
  <c r="Q19" i="14"/>
  <c r="R19" i="14"/>
  <c r="Q23" i="14" s="1"/>
  <c r="W5" i="15"/>
  <c r="X5" i="15"/>
  <c r="W7" i="15"/>
  <c r="X7" i="15"/>
  <c r="W8" i="15"/>
  <c r="X8" i="15"/>
  <c r="W9" i="15"/>
  <c r="X9" i="15"/>
  <c r="W10" i="15"/>
  <c r="X10" i="15"/>
  <c r="W11" i="15"/>
  <c r="X11" i="15"/>
  <c r="W12" i="15"/>
  <c r="X12" i="15"/>
  <c r="W13" i="15"/>
  <c r="X13" i="15"/>
  <c r="W14" i="15"/>
  <c r="X14" i="15"/>
  <c r="W16" i="15"/>
  <c r="X16" i="15"/>
  <c r="W17" i="15"/>
  <c r="X17" i="15"/>
  <c r="W18" i="15"/>
  <c r="X18" i="15"/>
  <c r="W21" i="15"/>
  <c r="X21" i="15"/>
  <c r="W22" i="15"/>
  <c r="X22" i="15"/>
  <c r="W23" i="15"/>
  <c r="X23" i="15"/>
  <c r="W24" i="15"/>
  <c r="X24" i="15"/>
  <c r="W26" i="15"/>
  <c r="X26" i="15"/>
  <c r="W27" i="15"/>
  <c r="X27" i="15"/>
  <c r="W28" i="15"/>
  <c r="X28" i="15"/>
  <c r="W30" i="15"/>
  <c r="X30" i="15"/>
  <c r="Q5" i="16"/>
  <c r="R5" i="16"/>
  <c r="Q6" i="16"/>
  <c r="R6" i="16"/>
  <c r="Q7" i="16"/>
  <c r="R7" i="16"/>
  <c r="Q8" i="16"/>
  <c r="R8" i="16"/>
  <c r="Q9" i="16"/>
  <c r="R9" i="16"/>
  <c r="Q10" i="16"/>
  <c r="R10" i="16"/>
  <c r="Q11" i="16"/>
  <c r="R11" i="16"/>
  <c r="Q12" i="16"/>
  <c r="R12" i="16"/>
  <c r="Q13" i="16"/>
  <c r="R13" i="16"/>
  <c r="Q14" i="16"/>
  <c r="R14" i="16"/>
  <c r="Q15" i="16"/>
  <c r="R15" i="16"/>
  <c r="Q20" i="16"/>
  <c r="R20" i="16"/>
  <c r="Q21" i="16"/>
  <c r="R21" i="16"/>
  <c r="W5" i="17"/>
  <c r="X5" i="17"/>
  <c r="W7" i="17"/>
  <c r="X7" i="17"/>
  <c r="W8" i="17"/>
  <c r="X8" i="17"/>
  <c r="W9" i="17"/>
  <c r="X9" i="17"/>
  <c r="W10" i="17"/>
  <c r="X10" i="17"/>
  <c r="W11" i="17"/>
  <c r="X11" i="17"/>
  <c r="W12" i="17"/>
  <c r="X12" i="17"/>
  <c r="W13" i="17"/>
  <c r="X13" i="17"/>
  <c r="W14" i="17"/>
  <c r="X14" i="17"/>
  <c r="W15" i="17"/>
  <c r="X15" i="17"/>
  <c r="X16" i="17"/>
  <c r="X17" i="17"/>
  <c r="X18" i="17"/>
  <c r="X19" i="17"/>
  <c r="X20" i="17"/>
  <c r="X22" i="17"/>
  <c r="X23" i="17"/>
  <c r="X24" i="17"/>
  <c r="X26" i="17"/>
  <c r="Q5" i="18"/>
  <c r="R5" i="18"/>
  <c r="Q6" i="18"/>
  <c r="R6" i="18"/>
  <c r="Q7" i="18"/>
  <c r="R7" i="18"/>
  <c r="Q8" i="18"/>
  <c r="R8" i="18"/>
  <c r="Q9" i="18"/>
  <c r="R9" i="18"/>
  <c r="Q10" i="18"/>
  <c r="R10" i="18"/>
  <c r="Q11" i="18"/>
  <c r="R11" i="18"/>
  <c r="Q12" i="18"/>
  <c r="R12" i="18"/>
  <c r="Q13" i="18"/>
  <c r="R13" i="18"/>
  <c r="Q18" i="18"/>
  <c r="R18" i="18"/>
  <c r="Q19" i="18"/>
  <c r="R19" i="18"/>
  <c r="Q20" i="18"/>
  <c r="R20" i="18"/>
  <c r="W5" i="19"/>
  <c r="X5" i="19"/>
  <c r="W7" i="19"/>
  <c r="X7" i="19"/>
  <c r="W8" i="19"/>
  <c r="X8" i="19"/>
  <c r="W9" i="19"/>
  <c r="X9" i="19"/>
  <c r="W12" i="19"/>
  <c r="X12" i="19"/>
  <c r="W13" i="19"/>
  <c r="X13" i="19"/>
  <c r="W14" i="19"/>
  <c r="X14" i="19"/>
  <c r="W15" i="19"/>
  <c r="X15" i="19"/>
  <c r="W16" i="19"/>
  <c r="X16" i="19"/>
  <c r="W17" i="19"/>
  <c r="X17" i="19"/>
  <c r="W18" i="19"/>
  <c r="X18" i="19"/>
  <c r="W19" i="19"/>
  <c r="X19" i="19"/>
  <c r="W20" i="19"/>
  <c r="X20" i="19"/>
  <c r="W21" i="19"/>
  <c r="X21" i="19"/>
  <c r="W23" i="19"/>
  <c r="X23" i="19"/>
  <c r="W24" i="19"/>
  <c r="X24" i="19"/>
  <c r="W25" i="19"/>
  <c r="X25" i="19"/>
  <c r="W27" i="19"/>
  <c r="X27" i="19"/>
  <c r="Q5" i="20"/>
  <c r="R5" i="20"/>
  <c r="Q6" i="20"/>
  <c r="R6" i="20"/>
  <c r="Q7" i="20"/>
  <c r="R7" i="20"/>
  <c r="Q8" i="20"/>
  <c r="R8" i="20"/>
  <c r="Q9" i="20"/>
  <c r="R9" i="20"/>
  <c r="Q11" i="20"/>
  <c r="R11" i="20"/>
  <c r="Q12" i="20"/>
  <c r="R12" i="20"/>
  <c r="Q13" i="20"/>
  <c r="R13" i="20"/>
  <c r="Q14" i="20"/>
  <c r="R14" i="20"/>
  <c r="Q15" i="20"/>
  <c r="R15" i="20"/>
  <c r="Q19" i="20"/>
  <c r="R19" i="20"/>
  <c r="Q20" i="20"/>
  <c r="R20" i="20"/>
  <c r="Q21" i="20"/>
  <c r="R21" i="20"/>
  <c r="W5" i="21"/>
  <c r="X5" i="21"/>
  <c r="W7" i="21"/>
  <c r="X7" i="21"/>
  <c r="W8" i="21"/>
  <c r="X8" i="21"/>
  <c r="W9" i="21"/>
  <c r="X9" i="21"/>
  <c r="W10" i="21"/>
  <c r="X10" i="21"/>
  <c r="W11" i="21"/>
  <c r="X11" i="21"/>
  <c r="W12" i="21"/>
  <c r="X12" i="21"/>
  <c r="W13" i="21"/>
  <c r="X13" i="21"/>
  <c r="W14" i="21"/>
  <c r="X14" i="21"/>
  <c r="W15" i="21"/>
  <c r="X15" i="21"/>
  <c r="W16" i="21"/>
  <c r="X16" i="21"/>
  <c r="W17" i="21"/>
  <c r="X17" i="21"/>
  <c r="W18" i="21"/>
  <c r="X18" i="21"/>
  <c r="W19" i="21"/>
  <c r="X19" i="21"/>
  <c r="W20" i="21"/>
  <c r="X20" i="21"/>
  <c r="W22" i="21"/>
  <c r="X22" i="21"/>
  <c r="W23" i="21"/>
  <c r="X23" i="21"/>
  <c r="W24" i="21"/>
  <c r="X24" i="21"/>
  <c r="W26" i="21"/>
  <c r="X26" i="21"/>
  <c r="Q5" i="22"/>
  <c r="R5" i="22"/>
  <c r="Q6" i="22"/>
  <c r="R6" i="22"/>
  <c r="Q7" i="22"/>
  <c r="R7" i="22"/>
  <c r="Q8" i="22"/>
  <c r="R8" i="22"/>
  <c r="Q9" i="22"/>
  <c r="R9" i="22"/>
  <c r="Q10" i="22"/>
  <c r="R10" i="22"/>
  <c r="Q11" i="22"/>
  <c r="R11" i="22"/>
  <c r="Q12" i="22"/>
  <c r="R12" i="22"/>
  <c r="Q18" i="22"/>
  <c r="R18" i="22"/>
  <c r="Q19" i="22"/>
  <c r="R19" i="22"/>
  <c r="Q20" i="22"/>
  <c r="R20" i="22"/>
  <c r="Q24" i="22" s="1"/>
  <c r="W5" i="23"/>
  <c r="X5" i="23"/>
  <c r="W7" i="23"/>
  <c r="X7" i="23"/>
  <c r="W8" i="23"/>
  <c r="X8" i="23"/>
  <c r="W9" i="23"/>
  <c r="X9" i="23"/>
  <c r="W10" i="23"/>
  <c r="X10" i="23"/>
  <c r="W11" i="23"/>
  <c r="X11" i="23"/>
  <c r="W12" i="23"/>
  <c r="W13" i="23"/>
  <c r="X13" i="23"/>
  <c r="W14" i="23"/>
  <c r="X14" i="23"/>
  <c r="W15" i="23"/>
  <c r="X15" i="23"/>
  <c r="W16" i="23"/>
  <c r="X16" i="23"/>
  <c r="W19" i="23"/>
  <c r="X19" i="23"/>
  <c r="W20" i="23"/>
  <c r="X20" i="23"/>
  <c r="W21" i="23"/>
  <c r="X21" i="23"/>
  <c r="W22" i="23"/>
  <c r="X22" i="23"/>
  <c r="W24" i="23"/>
  <c r="X24" i="23"/>
  <c r="W25" i="23"/>
  <c r="X25" i="23"/>
  <c r="W26" i="23"/>
  <c r="X26" i="23"/>
  <c r="W28" i="23"/>
  <c r="X28" i="23"/>
  <c r="Q5" i="24"/>
  <c r="R5" i="24"/>
  <c r="Q6" i="24"/>
  <c r="R6" i="24"/>
  <c r="Q7" i="24"/>
  <c r="R7" i="24"/>
  <c r="Q9" i="24"/>
  <c r="R9" i="24"/>
  <c r="Q10" i="24"/>
  <c r="R10" i="24"/>
  <c r="Q11" i="24"/>
  <c r="R11" i="24"/>
  <c r="Q12" i="24"/>
  <c r="R12" i="24"/>
  <c r="Q13" i="24"/>
  <c r="R13" i="24"/>
  <c r="Q14" i="24"/>
  <c r="R14" i="24"/>
  <c r="Q19" i="24"/>
  <c r="R19" i="24"/>
  <c r="Q20" i="24"/>
  <c r="R20" i="24"/>
  <c r="Q21" i="24"/>
  <c r="R21" i="24"/>
  <c r="Q22" i="24"/>
  <c r="R22" i="24"/>
  <c r="Q23" i="24"/>
  <c r="R23" i="24"/>
  <c r="W31" i="11" l="1"/>
  <c r="W31" i="5"/>
  <c r="W32" i="1"/>
  <c r="W32" i="27"/>
  <c r="W32" i="23"/>
  <c r="W29" i="13"/>
  <c r="W32" i="9"/>
  <c r="W33" i="7"/>
  <c r="Q26" i="16"/>
  <c r="Q25" i="2"/>
  <c r="W31" i="19"/>
  <c r="Q24" i="18"/>
  <c r="W34" i="26"/>
  <c r="W34" i="15"/>
  <c r="Q27" i="24"/>
  <c r="W30" i="17"/>
  <c r="Q27" i="10"/>
  <c r="X30" i="1"/>
  <c r="W30" i="21"/>
  <c r="R23" i="2"/>
  <c r="R24" i="2" s="1"/>
  <c r="Q25" i="20"/>
  <c r="Q28" i="13"/>
  <c r="X30" i="9"/>
  <c r="X31" i="9" s="1"/>
  <c r="X30" i="27"/>
  <c r="X31" i="27" s="1"/>
  <c r="K31" i="27"/>
  <c r="K26" i="12"/>
  <c r="E31" i="1"/>
  <c r="N31" i="27"/>
  <c r="H30" i="11"/>
  <c r="N30" i="11"/>
  <c r="T30" i="11"/>
  <c r="T28" i="13"/>
  <c r="Q29" i="21"/>
  <c r="H31" i="1"/>
  <c r="K30" i="11"/>
  <c r="Q31" i="1"/>
  <c r="E30" i="11"/>
  <c r="E28" i="13"/>
  <c r="E33" i="15"/>
  <c r="H24" i="20"/>
  <c r="W30" i="27"/>
  <c r="X27" i="13"/>
  <c r="X28" i="13" s="1"/>
  <c r="W30" i="1"/>
  <c r="Q30" i="11"/>
  <c r="X31" i="7"/>
  <c r="X32" i="7" s="1"/>
  <c r="X28" i="21"/>
  <c r="X29" i="21" s="1"/>
  <c r="Q31" i="9"/>
  <c r="E29" i="21"/>
  <c r="N31" i="23"/>
  <c r="T30" i="5"/>
  <c r="K30" i="5"/>
  <c r="E30" i="5"/>
  <c r="K24" i="2"/>
  <c r="H24" i="2"/>
  <c r="E24" i="2"/>
  <c r="K26" i="6"/>
  <c r="N22" i="14"/>
  <c r="R21" i="14"/>
  <c r="R22" i="14" s="1"/>
  <c r="H22" i="14"/>
  <c r="R25" i="12"/>
  <c r="R26" i="12" s="1"/>
  <c r="K23" i="22"/>
  <c r="N23" i="22"/>
  <c r="H23" i="22"/>
  <c r="N23" i="18"/>
  <c r="K23" i="18"/>
  <c r="H23" i="18"/>
  <c r="E23" i="18"/>
  <c r="R24" i="16"/>
  <c r="R25" i="16" s="1"/>
  <c r="N25" i="16"/>
  <c r="H25" i="16"/>
  <c r="E25" i="16"/>
  <c r="N26" i="10"/>
  <c r="R27" i="8"/>
  <c r="R28" i="8" s="1"/>
  <c r="K28" i="8"/>
  <c r="H26" i="12"/>
  <c r="E26" i="12"/>
  <c r="K22" i="14"/>
  <c r="E22" i="14"/>
  <c r="R25" i="24"/>
  <c r="R26" i="24" s="1"/>
  <c r="K26" i="24"/>
  <c r="E26" i="24"/>
  <c r="E26" i="6"/>
  <c r="H26" i="6"/>
  <c r="R25" i="6"/>
  <c r="R26" i="6" s="1"/>
  <c r="E23" i="4"/>
  <c r="R22" i="4"/>
  <c r="R23" i="4" s="1"/>
  <c r="N24" i="2"/>
  <c r="H26" i="24"/>
  <c r="N23" i="4"/>
  <c r="K29" i="17"/>
  <c r="H29" i="17"/>
  <c r="Q33" i="15"/>
  <c r="N33" i="15"/>
  <c r="T33" i="15"/>
  <c r="E31" i="9"/>
  <c r="H28" i="13"/>
  <c r="K28" i="13"/>
  <c r="N28" i="13"/>
  <c r="E31" i="23"/>
  <c r="H31" i="23"/>
  <c r="T31" i="23"/>
  <c r="Q30" i="5"/>
  <c r="H30" i="5"/>
  <c r="T31" i="1"/>
  <c r="E28" i="8"/>
  <c r="N28" i="8"/>
  <c r="H26" i="10"/>
  <c r="T31" i="9"/>
  <c r="K31" i="9"/>
  <c r="H31" i="9"/>
  <c r="K33" i="15"/>
  <c r="H33" i="15"/>
  <c r="W28" i="17"/>
  <c r="E29" i="17"/>
  <c r="H29" i="21"/>
  <c r="K24" i="20"/>
  <c r="W32" i="15"/>
  <c r="K29" i="21"/>
  <c r="N29" i="21"/>
  <c r="W28" i="21"/>
  <c r="N29" i="17"/>
  <c r="Q29" i="17"/>
  <c r="T29" i="17"/>
  <c r="N24" i="20"/>
  <c r="N30" i="19"/>
  <c r="T30" i="19"/>
  <c r="T29" i="21"/>
  <c r="H30" i="19"/>
  <c r="X28" i="17"/>
  <c r="X29" i="17" s="1"/>
  <c r="X32" i="15"/>
  <c r="X33" i="15" s="1"/>
  <c r="N30" i="5"/>
  <c r="H33" i="26"/>
  <c r="E24" i="20"/>
  <c r="Q22" i="18"/>
  <c r="N26" i="6"/>
  <c r="N26" i="12"/>
  <c r="Q30" i="19"/>
  <c r="N26" i="24"/>
  <c r="Q33" i="26"/>
  <c r="E30" i="19"/>
  <c r="K30" i="19"/>
  <c r="E26" i="10"/>
  <c r="T31" i="27"/>
  <c r="W29" i="19"/>
  <c r="X29" i="19"/>
  <c r="X30" i="19" s="1"/>
  <c r="X29" i="11"/>
  <c r="W29" i="5"/>
  <c r="K23" i="4"/>
  <c r="N31" i="9"/>
  <c r="K25" i="16"/>
  <c r="Q31" i="23"/>
  <c r="Q31" i="27"/>
  <c r="Q32" i="7"/>
  <c r="T32" i="7"/>
  <c r="K33" i="26"/>
  <c r="N33" i="26"/>
  <c r="X32" i="26"/>
  <c r="X33" i="26" s="1"/>
  <c r="H32" i="7"/>
  <c r="K32" i="7"/>
  <c r="W30" i="9"/>
  <c r="E33" i="26"/>
  <c r="W29" i="11"/>
  <c r="W27" i="13"/>
  <c r="W30" i="23"/>
  <c r="E32" i="7"/>
  <c r="N32" i="7"/>
  <c r="W32" i="26"/>
  <c r="T33" i="26"/>
  <c r="X30" i="23"/>
  <c r="X31" i="23" s="1"/>
  <c r="K31" i="23"/>
  <c r="X29" i="5"/>
  <c r="X30" i="5" s="1"/>
  <c r="H31" i="27"/>
  <c r="E31" i="27"/>
  <c r="W31" i="7"/>
  <c r="K26" i="10"/>
  <c r="Q25" i="6"/>
  <c r="E23" i="22"/>
  <c r="Q22" i="22"/>
  <c r="R22" i="22"/>
  <c r="R23" i="22" s="1"/>
  <c r="H28" i="8"/>
  <c r="Q25" i="24"/>
  <c r="R23" i="20"/>
  <c r="R24" i="20" s="1"/>
  <c r="Q23" i="20"/>
  <c r="R22" i="18"/>
  <c r="R23" i="18" s="1"/>
  <c r="Q24" i="16"/>
  <c r="Q21" i="14"/>
  <c r="Q25" i="12"/>
  <c r="Q27" i="8"/>
  <c r="Q23" i="2"/>
  <c r="Q25" i="10"/>
  <c r="R25" i="10"/>
  <c r="R26" i="10" s="1"/>
  <c r="H23" i="4"/>
  <c r="Q22" i="4"/>
  <c r="X31" i="1" l="1"/>
  <c r="X30" i="11"/>
  <c r="W32" i="11" s="1"/>
  <c r="W33" i="27"/>
  <c r="Q28" i="6"/>
  <c r="W31" i="21"/>
  <c r="W34" i="7"/>
  <c r="W30" i="13"/>
  <c r="Q28" i="10"/>
  <c r="W31" i="17"/>
  <c r="Q28" i="24"/>
  <c r="Q25" i="22"/>
  <c r="Q26" i="20"/>
  <c r="Q25" i="18"/>
  <c r="Q27" i="16"/>
  <c r="Q30" i="8"/>
  <c r="Q28" i="12"/>
  <c r="Q24" i="14"/>
  <c r="Q25" i="4"/>
  <c r="Q26" i="2"/>
  <c r="W32" i="19"/>
  <c r="W35" i="15"/>
  <c r="W33" i="9"/>
  <c r="W33" i="23"/>
  <c r="W32" i="5"/>
  <c r="W35" i="26"/>
  <c r="W33" i="1" l="1"/>
</calcChain>
</file>

<file path=xl/sharedStrings.xml><?xml version="1.0" encoding="utf-8"?>
<sst xmlns="http://schemas.openxmlformats.org/spreadsheetml/2006/main" count="4325" uniqueCount="180">
  <si>
    <t>Przedmiot</t>
  </si>
  <si>
    <t>Typ</t>
  </si>
  <si>
    <t>Forma
zajęć</t>
  </si>
  <si>
    <t>Rok I</t>
  </si>
  <si>
    <t>Rok II</t>
  </si>
  <si>
    <t>Rok III</t>
  </si>
  <si>
    <t>Godz.</t>
  </si>
  <si>
    <t>ECTS</t>
  </si>
  <si>
    <t>Semestr I</t>
  </si>
  <si>
    <t>Semestr II</t>
  </si>
  <si>
    <t>Semestr III</t>
  </si>
  <si>
    <t>Semestr IV</t>
  </si>
  <si>
    <t>Semestr V</t>
  </si>
  <si>
    <t>Semestr VI</t>
  </si>
  <si>
    <t>godz.</t>
  </si>
  <si>
    <t>zal.</t>
  </si>
  <si>
    <t>obowiązkowy</t>
  </si>
  <si>
    <t>W</t>
  </si>
  <si>
    <t>Kameralistyka</t>
  </si>
  <si>
    <t>obow./obieral.</t>
  </si>
  <si>
    <t>Nauka akompaniamentu z grą a'vista</t>
  </si>
  <si>
    <t>Ć</t>
  </si>
  <si>
    <t>Chór</t>
  </si>
  <si>
    <t>Praktyka estradowa</t>
  </si>
  <si>
    <t>Literatura specjalistyczna</t>
  </si>
  <si>
    <t>Analiza dzieła muzycznego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</si>
  <si>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</si>
  <si>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</si>
  <si>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</si>
  <si>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</si>
  <si>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</si>
  <si>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</si>
  <si>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(z egzaminem B2)</t>
  </si>
  <si>
    <t>W-F</t>
  </si>
  <si>
    <t>obieralny</t>
  </si>
  <si>
    <t>Emisja głosu</t>
  </si>
  <si>
    <t>SUMA</t>
  </si>
  <si>
    <t>ROCZNIE</t>
  </si>
  <si>
    <t>Proseminarium pracy dyplomowej</t>
  </si>
  <si>
    <t>Seminarium pracy dyplomowej</t>
  </si>
  <si>
    <t>Propedeutyka muzyki współczesnej</t>
  </si>
  <si>
    <t>Zagadnienia wykonawcze muzyki dawnej</t>
  </si>
  <si>
    <t>Budowa z zasadami strojenia instrumentów</t>
  </si>
  <si>
    <t>Język obcy (z egzaminem B2+)</t>
  </si>
  <si>
    <t>Klawesyn</t>
  </si>
  <si>
    <t>Bas cyfrowany</t>
  </si>
  <si>
    <t>Improwizacja</t>
  </si>
  <si>
    <t>Harmonia</t>
  </si>
  <si>
    <t>Technologie informacyjne</t>
  </si>
  <si>
    <t>Praktyka chorału gregoriańskiego</t>
  </si>
  <si>
    <t>Organy</t>
  </si>
  <si>
    <t>Praca z pianistą</t>
  </si>
  <si>
    <t>Praktyka w klasie akompaniamentu</t>
  </si>
  <si>
    <t>Orkiestra</t>
  </si>
  <si>
    <t>Studia orkiestrowe z grą a'vista</t>
  </si>
  <si>
    <t>Studia orkiestrowe</t>
  </si>
  <si>
    <t>Big Band</t>
  </si>
  <si>
    <t xml:space="preserve">  </t>
  </si>
  <si>
    <t>W / I</t>
  </si>
  <si>
    <t>Zestaw perkusyjny</t>
  </si>
  <si>
    <t>Harmonia z elementami improwizacji</t>
  </si>
  <si>
    <t>Studia orkiestrowe z czytaniem a'vista</t>
  </si>
  <si>
    <t>Podstawy transkry. i aranż. akordeonowej</t>
  </si>
  <si>
    <t xml:space="preserve">Praktyka estradowa </t>
  </si>
  <si>
    <t>W /I</t>
  </si>
  <si>
    <t>Big band</t>
  </si>
  <si>
    <t>Praktyka nagraniowa</t>
  </si>
  <si>
    <t>Instrumentoznawstwo z podstawami instrumentacji</t>
  </si>
  <si>
    <t>Historia muzyki jazzowej z literaturą</t>
  </si>
  <si>
    <t>Współczesne techniki kompozytorskie (I)</t>
  </si>
  <si>
    <t>Ćwiczenia rytmiczne</t>
  </si>
  <si>
    <t>Kontrapunkt (I)</t>
  </si>
  <si>
    <t>Język obcy (min. B2)</t>
  </si>
  <si>
    <t>Propedeutyka muzyki komputerowej (I)</t>
  </si>
  <si>
    <t>Studium muzyki ilustracyjnej</t>
  </si>
  <si>
    <t>Instrument główny – muzyka klasyczna</t>
  </si>
  <si>
    <t>Fortepian obowiązkowy</t>
  </si>
  <si>
    <t>Analiza standardów jazzowych</t>
  </si>
  <si>
    <t>Podstawy aranżacji</t>
  </si>
  <si>
    <t>Zespoły wokalne</t>
  </si>
  <si>
    <t>Dykcja i recytacja</t>
  </si>
  <si>
    <t>Literatura współczesnej muzyki popularnej</t>
  </si>
  <si>
    <t>Instrument główny - muzyka klasyczna</t>
  </si>
  <si>
    <t>Praca z akompaniatorem</t>
  </si>
  <si>
    <t>Orkiestra barokowa</t>
  </si>
  <si>
    <t>Zespoły renesansowe</t>
  </si>
  <si>
    <t>Literatura współcz. muzyki popularnej</t>
  </si>
  <si>
    <t>Wokalistyka jazzowa</t>
  </si>
  <si>
    <t>Kompozycja z aranżacją</t>
  </si>
  <si>
    <t>Filozofia - zagadnienia i kierunki</t>
  </si>
  <si>
    <t>Fortepian obowiązkowy/Instrument dodatkowy</t>
  </si>
  <si>
    <t>Kameralistyka - zespoły jazzowe</t>
  </si>
  <si>
    <t>Instrument główny</t>
  </si>
  <si>
    <t>Instrument podstawowy</t>
  </si>
  <si>
    <t>Ć/I</t>
  </si>
  <si>
    <t>E</t>
  </si>
  <si>
    <t>Bas cyfrowany z elementami improwizacji</t>
  </si>
  <si>
    <t>Paleografia</t>
  </si>
  <si>
    <t>Taniec historyczny</t>
  </si>
  <si>
    <t>Estetyka muzyki</t>
  </si>
  <si>
    <t>Studium pedagogiczne</t>
  </si>
  <si>
    <t>Psychologia</t>
  </si>
  <si>
    <t>Pedagogika</t>
  </si>
  <si>
    <t>Dydaktyka ogólna</t>
  </si>
  <si>
    <t>Praktyki ogólnopedagogiczne</t>
  </si>
  <si>
    <t>C</t>
  </si>
  <si>
    <t>Metodyka prowadzenia zespołów kameralnych</t>
  </si>
  <si>
    <t>Praktyka prowadzenia zespołów kameralnych</t>
  </si>
  <si>
    <t>EK</t>
  </si>
  <si>
    <t>Z</t>
  </si>
  <si>
    <t>K</t>
  </si>
  <si>
    <t>Produkcja muzyczna</t>
  </si>
  <si>
    <t>W/I</t>
  </si>
  <si>
    <t>Ć/G</t>
  </si>
  <si>
    <t>Improwizacja historyczna z elementami dyminucji</t>
  </si>
  <si>
    <t>W/G</t>
  </si>
  <si>
    <t>Czytanie partytur</t>
  </si>
  <si>
    <t>Praktyka wykonawstwa historycznego</t>
  </si>
  <si>
    <t>Historyczne traktaty muzyczne</t>
  </si>
  <si>
    <t>SP razem</t>
  </si>
  <si>
    <t>Kameralistyka - duet</t>
  </si>
  <si>
    <t>Zespół studiów orkiestrowych</t>
  </si>
  <si>
    <t xml:space="preserve">E </t>
  </si>
  <si>
    <t>wymiennie</t>
  </si>
  <si>
    <t>Propedeutyka badań naukowych</t>
  </si>
  <si>
    <t>z</t>
  </si>
  <si>
    <t>Seminarium muzyki klasycznej i wczesnoromantycznej</t>
  </si>
  <si>
    <t>wymienne</t>
  </si>
  <si>
    <t>Harmonia z el. improwizacji</t>
  </si>
  <si>
    <t>Historia muzyki</t>
  </si>
  <si>
    <t>Podstawy dyrygowania (I)</t>
  </si>
  <si>
    <t>Gra liturgiczna z improwizacją</t>
  </si>
  <si>
    <t>Fortepian</t>
  </si>
  <si>
    <t>Seminarium krytyki</t>
  </si>
  <si>
    <t>Seminarium prelekcji</t>
  </si>
  <si>
    <t>Organoznawstwo</t>
  </si>
  <si>
    <t>Orkiestra dęta</t>
  </si>
  <si>
    <t>Technologia budowy stroików</t>
  </si>
  <si>
    <t>Semestr zimowy</t>
  </si>
  <si>
    <t>Semestr letni</t>
  </si>
  <si>
    <t>studia I stopnia</t>
  </si>
  <si>
    <t>W/Ć</t>
  </si>
  <si>
    <t>Praktyka metodyczno-przedmiotowa</t>
  </si>
  <si>
    <t>Metodyka nauczania przedmiotu głównego</t>
  </si>
  <si>
    <t>Praktyka kontrapuntku z fugą</t>
  </si>
  <si>
    <t>Podstawy etyki</t>
  </si>
  <si>
    <t>Kultura muzyczna XX i XX w.</t>
  </si>
  <si>
    <t xml:space="preserve">FAKULTETY - min. punktów ECTS do zrealizowanie w ciągu całych studiów: </t>
  </si>
  <si>
    <t>Orkiestra symfoniczna i orkiestra dęta</t>
  </si>
  <si>
    <t>Kontrapunkt historyczny</t>
  </si>
  <si>
    <t>Realizacja basu cyfrowanego</t>
  </si>
  <si>
    <t>FORTEPIAN I st.</t>
  </si>
  <si>
    <t>FORTEPIAN II st.</t>
  </si>
  <si>
    <t>ORGANY I st.</t>
  </si>
  <si>
    <t>ORGANY II st.</t>
  </si>
  <si>
    <t>KLAWESYN I st.</t>
  </si>
  <si>
    <t>KLAWESYN II st.</t>
  </si>
  <si>
    <t>AKORDEON I st.</t>
  </si>
  <si>
    <t>AKORDEON II st.</t>
  </si>
  <si>
    <t>LUTNIA I st.</t>
  </si>
  <si>
    <t>PERKUSJA I st.</t>
  </si>
  <si>
    <t>PERKUSJA II st.</t>
  </si>
  <si>
    <t>SAKSOFON I st.</t>
  </si>
  <si>
    <t>SAKSOFON II st.</t>
  </si>
  <si>
    <t>OBÓJ i FAGOT I st.</t>
  </si>
  <si>
    <t>KOMPOZYCJA Z ARANŻACJĄ I st.</t>
  </si>
  <si>
    <t>KOMPOZYCJA Z ARANŻACJĄ II st.</t>
  </si>
  <si>
    <t>WOKALISTYKA JAZZOWA I st.</t>
  </si>
  <si>
    <t>WOKALISTYKA JAZZOWA II st.</t>
  </si>
  <si>
    <t>FORTEPIAN JAZZOWY I st.</t>
  </si>
  <si>
    <t>FORTEPIAN JAZZOWY II st.</t>
  </si>
  <si>
    <t>INSTRUMENTY HISTORYCZNE I st. (bez lutni)</t>
  </si>
  <si>
    <t>INSTRUMENTY HISTORYCZNE II st.  (i lutnia)</t>
  </si>
  <si>
    <t>INSTRUMENTY DĘTE I st. (bez oboju i fagotu)</t>
  </si>
  <si>
    <t>INSTRUMENTY DĘTE II st. (bez saksofonu)</t>
  </si>
  <si>
    <t>INSTRUMENTY JAZZOWE I st. (bez fortepianu)</t>
  </si>
  <si>
    <t>INSTRUMENTY JAZZOWE II st. (bez fortepianu)</t>
  </si>
  <si>
    <t>k</t>
  </si>
  <si>
    <t>s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</si>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</sst>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0"/>
      <name val="Times New Roman"/>
      <family val="1"/>
      <charset val="238"/>
    </font>
    <font>
      <sz val="11"/>
      <color rgb="FFFF0000"/>
      <name val="Calibri"/>
      <family val="2"/>
    </font>
    <font>
      <sz val="18"/>
      <color theme="3"/>
      <name val="Trebuchet MS"/>
      <family val="2"/>
      <charset val="238"/>
      <scheme val="major"/>
    </font>
    <font>
      <b/>
      <sz val="15"/>
      <color theme="3"/>
      <name val="Trebuchet MS"/>
      <family val="2"/>
      <charset val="238"/>
      <scheme val="minor"/>
    </font>
    <font>
      <b/>
      <sz val="13"/>
      <color theme="3"/>
      <name val="Trebuchet MS"/>
      <family val="2"/>
      <charset val="238"/>
      <scheme val="minor"/>
    </font>
    <font>
      <b/>
      <sz val="11"/>
      <color theme="3"/>
      <name val="Trebuchet MS"/>
      <family val="2"/>
      <charset val="238"/>
      <scheme val="minor"/>
    </font>
    <font>
      <sz val="11"/>
      <color rgb="FF9C0006"/>
      <name val="Trebuchet MS"/>
      <family val="2"/>
      <charset val="238"/>
      <scheme val="minor"/>
    </font>
    <font>
      <sz val="11"/>
      <color rgb="FF3F3F76"/>
      <name val="Trebuchet MS"/>
      <family val="2"/>
      <charset val="238"/>
      <scheme val="minor"/>
    </font>
    <font>
      <b/>
      <sz val="11"/>
      <color rgb="FF3F3F3F"/>
      <name val="Trebuchet MS"/>
      <family val="2"/>
      <charset val="238"/>
      <scheme val="minor"/>
    </font>
    <font>
      <sz val="11"/>
      <color rgb="FFFA7D00"/>
      <name val="Trebuchet MS"/>
      <family val="2"/>
      <charset val="238"/>
      <scheme val="minor"/>
    </font>
    <font>
      <sz val="11"/>
      <color rgb="FFFF0000"/>
      <name val="Trebuchet MS"/>
      <family val="2"/>
      <charset val="238"/>
      <scheme val="minor"/>
    </font>
    <font>
      <i/>
      <sz val="11"/>
      <color rgb="FF7F7F7F"/>
      <name val="Trebuchet MS"/>
      <family val="2"/>
      <charset val="238"/>
      <scheme val="minor"/>
    </font>
    <font>
      <sz val="10"/>
      <color indexed="8"/>
      <name val="Times"/>
      <family val="1"/>
    </font>
    <font>
      <sz val="10"/>
      <color indexed="8"/>
      <name val="Trebuchet MS"/>
      <family val="2"/>
      <charset val="238"/>
      <scheme val="minor"/>
    </font>
    <font>
      <b/>
      <sz val="10"/>
      <name val="Trebuchet MS"/>
      <family val="2"/>
      <charset val="238"/>
      <scheme val="minor"/>
    </font>
    <font>
      <sz val="10"/>
      <name val="Trebuchet MS"/>
      <family val="2"/>
      <charset val="238"/>
      <scheme val="minor"/>
    </font>
    <font>
      <sz val="10"/>
      <color rgb="FFFF0000"/>
      <name val="Trebuchet MS"/>
      <family val="2"/>
      <charset val="238"/>
      <scheme val="minor"/>
    </font>
    <font>
      <b/>
      <sz val="10"/>
      <color indexed="8"/>
      <name val="Trebuchet MS"/>
      <family val="2"/>
      <charset val="238"/>
      <scheme val="minor"/>
    </font>
    <font>
      <b/>
      <sz val="10"/>
      <name val="Trebuchet MS"/>
      <family val="2"/>
      <charset val="238"/>
      <scheme val="minor"/>
    </font>
    <font>
      <sz val="10"/>
      <color indexed="8"/>
      <name val="Trebuchet MS"/>
      <family val="2"/>
      <charset val="238"/>
      <scheme val="minor"/>
    </font>
    <font>
      <sz val="10"/>
      <name val="Trebuchet MS"/>
      <family val="2"/>
      <charset val="238"/>
      <scheme val="minor"/>
    </font>
    <font>
      <sz val="10"/>
      <color rgb="FFFF0000"/>
      <name val="Trebuchet MS"/>
      <family val="2"/>
      <charset val="238"/>
      <scheme val="minor"/>
    </font>
    <font>
      <b/>
      <sz val="10"/>
      <color indexed="8"/>
      <name val="Trebuchet MS"/>
      <family val="2"/>
      <charset val="238"/>
      <scheme val="minor"/>
    </font>
    <font>
      <b/>
      <sz val="10"/>
      <name val="Trebuchet MS"/>
      <family val="2"/>
      <charset val="238"/>
      <scheme val="minor"/>
    </font>
    <font>
      <sz val="10"/>
      <color indexed="8"/>
      <name val="Trebuchet MS"/>
      <family val="2"/>
      <charset val="238"/>
      <scheme val="minor"/>
    </font>
    <font>
      <sz val="10"/>
      <name val="Trebuchet MS"/>
      <family val="2"/>
      <charset val="238"/>
      <scheme val="minor"/>
    </font>
    <font>
      <sz val="10"/>
      <color indexed="8"/>
      <name val="Trebuchet MS"/>
      <family val="2"/>
      <charset val="238"/>
      <scheme val="major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41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2" borderId="2" applyNumberFormat="0" applyAlignment="0" applyProtection="0"/>
    <xf numFmtId="0" fontId="8" fillId="0" borderId="0" applyNumberFormat="0" applyFill="0" applyBorder="0" applyAlignment="0" applyProtection="0"/>
    <xf numFmtId="0" fontId="7" fillId="3" borderId="1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0" applyNumberFormat="0" applyFill="0" applyAlignment="0" applyProtection="0"/>
    <xf numFmtId="0" fontId="14" fillId="0" borderId="61" applyNumberFormat="0" applyFill="0" applyAlignment="0" applyProtection="0"/>
    <xf numFmtId="0" fontId="15" fillId="0" borderId="62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59" applyNumberFormat="0" applyAlignment="0" applyProtection="0"/>
    <xf numFmtId="0" fontId="18" fillId="18" borderId="63" applyNumberFormat="0" applyAlignment="0" applyProtection="0"/>
    <xf numFmtId="0" fontId="19" fillId="0" borderId="6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716"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22" fillId="0" borderId="0" xfId="0" applyFont="1"/>
    <xf numFmtId="0" fontId="0" fillId="12" borderId="0" xfId="0" applyFont="1" applyFill="1"/>
    <xf numFmtId="0" fontId="0" fillId="0" borderId="0" xfId="0" applyNumberFormat="1" applyFont="1"/>
    <xf numFmtId="0" fontId="23" fillId="0" borderId="0" xfId="0" applyFont="1"/>
    <xf numFmtId="0" fontId="24" fillId="12" borderId="12" xfId="0" applyFont="1" applyFill="1" applyBorder="1" applyAlignment="1">
      <alignment horizontal="center" vertical="center"/>
    </xf>
    <xf numFmtId="0" fontId="23" fillId="0" borderId="0" xfId="0" applyFont="1" applyBorder="1"/>
    <xf numFmtId="0" fontId="25" fillId="12" borderId="0" xfId="0" applyFont="1" applyFill="1" applyBorder="1" applyAlignment="1">
      <alignment horizontal="center" vertical="center"/>
    </xf>
    <xf numFmtId="0" fontId="25" fillId="12" borderId="0" xfId="0" applyFont="1" applyFill="1"/>
    <xf numFmtId="0" fontId="24" fillId="14" borderId="12" xfId="12" applyNumberFormat="1" applyFont="1" applyFill="1" applyBorder="1" applyAlignment="1" applyProtection="1">
      <alignment horizontal="center" vertical="center"/>
    </xf>
    <xf numFmtId="0" fontId="24" fillId="15" borderId="12" xfId="2" applyNumberFormat="1" applyFont="1" applyFill="1" applyBorder="1" applyAlignment="1" applyProtection="1">
      <alignment horizontal="center" vertical="center"/>
    </xf>
    <xf numFmtId="2" fontId="23" fillId="0" borderId="0" xfId="0" applyNumberFormat="1" applyFont="1"/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8" xfId="3" applyNumberFormat="1" applyFont="1" applyFill="1" applyBorder="1" applyAlignment="1" applyProtection="1">
      <alignment horizontal="center" vertical="center"/>
    </xf>
    <xf numFmtId="0" fontId="24" fillId="13" borderId="13" xfId="9" applyNumberFormat="1" applyFont="1" applyFill="1" applyBorder="1" applyAlignment="1" applyProtection="1">
      <alignment horizontal="center" vertical="center"/>
    </xf>
    <xf numFmtId="164" fontId="27" fillId="0" borderId="18" xfId="0" applyNumberFormat="1" applyFont="1" applyBorder="1" applyAlignment="1">
      <alignment horizontal="center" vertical="center"/>
    </xf>
    <xf numFmtId="0" fontId="25" fillId="12" borderId="0" xfId="0" applyFont="1" applyFill="1" applyBorder="1" applyAlignment="1"/>
    <xf numFmtId="0" fontId="24" fillId="15" borderId="7" xfId="2" applyNumberFormat="1" applyFont="1" applyFill="1" applyBorder="1" applyAlignment="1" applyProtection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4" fillId="14" borderId="7" xfId="12" applyNumberFormat="1" applyFont="1" applyFill="1" applyBorder="1" applyAlignment="1" applyProtection="1">
      <alignment horizontal="center" vertical="center"/>
    </xf>
    <xf numFmtId="0" fontId="24" fillId="15" borderId="7" xfId="2" applyNumberFormat="1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0" fontId="25" fillId="0" borderId="3" xfId="7" applyNumberFormat="1" applyFont="1" applyFill="1" applyBorder="1" applyAlignment="1" applyProtection="1">
      <alignment horizontal="center" vertical="center"/>
    </xf>
    <xf numFmtId="0" fontId="25" fillId="0" borderId="4" xfId="7" applyNumberFormat="1" applyFont="1" applyFill="1" applyBorder="1" applyAlignment="1" applyProtection="1">
      <alignment horizontal="center" vertical="center"/>
    </xf>
    <xf numFmtId="0" fontId="25" fillId="0" borderId="4" xfId="4" applyNumberFormat="1" applyFont="1" applyFill="1" applyBorder="1" applyAlignment="1" applyProtection="1">
      <alignment horizontal="center" vertical="center"/>
    </xf>
    <xf numFmtId="0" fontId="25" fillId="0" borderId="5" xfId="4" applyNumberFormat="1" applyFont="1" applyFill="1" applyBorder="1" applyAlignment="1" applyProtection="1">
      <alignment horizontal="center" vertical="center"/>
    </xf>
    <xf numFmtId="0" fontId="25" fillId="0" borderId="3" xfId="6" applyNumberFormat="1" applyFont="1" applyFill="1" applyBorder="1" applyAlignment="1" applyProtection="1">
      <alignment horizontal="center" vertical="center"/>
    </xf>
    <xf numFmtId="0" fontId="25" fillId="0" borderId="4" xfId="3" applyNumberFormat="1" applyFont="1" applyFill="1" applyBorder="1" applyAlignment="1" applyProtection="1">
      <alignment horizontal="center" vertical="center"/>
    </xf>
    <xf numFmtId="0" fontId="25" fillId="0" borderId="4" xfId="6" applyNumberFormat="1" applyFont="1" applyFill="1" applyBorder="1" applyAlignment="1" applyProtection="1">
      <alignment horizontal="center" vertical="center"/>
    </xf>
    <xf numFmtId="0" fontId="25" fillId="0" borderId="5" xfId="3" applyNumberFormat="1" applyFont="1" applyFill="1" applyBorder="1" applyAlignment="1" applyProtection="1">
      <alignment horizontal="center" vertical="center"/>
    </xf>
    <xf numFmtId="0" fontId="25" fillId="0" borderId="3" xfId="8" applyNumberFormat="1" applyFont="1" applyFill="1" applyBorder="1" applyAlignment="1" applyProtection="1">
      <alignment horizontal="center" vertical="center"/>
    </xf>
    <xf numFmtId="0" fontId="25" fillId="0" borderId="4" xfId="5" applyNumberFormat="1" applyFont="1" applyFill="1" applyBorder="1" applyAlignment="1" applyProtection="1">
      <alignment horizontal="center" vertical="center"/>
    </xf>
    <xf numFmtId="0" fontId="25" fillId="0" borderId="4" xfId="8" applyNumberFormat="1" applyFont="1" applyFill="1" applyBorder="1" applyAlignment="1" applyProtection="1">
      <alignment horizontal="center" vertical="center"/>
    </xf>
    <xf numFmtId="0" fontId="25" fillId="0" borderId="5" xfId="5" applyNumberFormat="1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>
      <alignment horizontal="left" vertical="center"/>
    </xf>
    <xf numFmtId="0" fontId="24" fillId="0" borderId="30" xfId="7" applyNumberFormat="1" applyFont="1" applyFill="1" applyBorder="1" applyAlignment="1" applyProtection="1">
      <alignment horizontal="center" vertical="center"/>
    </xf>
    <xf numFmtId="0" fontId="24" fillId="0" borderId="32" xfId="4" applyNumberFormat="1" applyFont="1" applyFill="1" applyBorder="1" applyAlignment="1" applyProtection="1">
      <alignment horizontal="center" vertical="center"/>
    </xf>
    <xf numFmtId="0" fontId="24" fillId="0" borderId="9" xfId="6" applyNumberFormat="1" applyFont="1" applyFill="1" applyBorder="1" applyAlignment="1" applyProtection="1">
      <alignment horizontal="center" vertical="center"/>
    </xf>
    <xf numFmtId="0" fontId="24" fillId="0" borderId="6" xfId="7" applyNumberFormat="1" applyFont="1" applyFill="1" applyBorder="1" applyAlignment="1" applyProtection="1">
      <alignment horizontal="center" vertical="center"/>
    </xf>
    <xf numFmtId="0" fontId="24" fillId="0" borderId="6" xfId="3" applyNumberFormat="1" applyFont="1" applyFill="1" applyBorder="1" applyAlignment="1" applyProtection="1">
      <alignment horizontal="center" vertical="center"/>
    </xf>
    <xf numFmtId="0" fontId="24" fillId="0" borderId="6" xfId="6" applyNumberFormat="1" applyFont="1" applyFill="1" applyBorder="1" applyAlignment="1" applyProtection="1">
      <alignment horizontal="center" vertical="center"/>
    </xf>
    <xf numFmtId="0" fontId="24" fillId="0" borderId="10" xfId="3" applyNumberFormat="1" applyFont="1" applyFill="1" applyBorder="1" applyAlignment="1" applyProtection="1">
      <alignment horizontal="center" vertical="center"/>
    </xf>
    <xf numFmtId="0" fontId="24" fillId="0" borderId="30" xfId="8" applyNumberFormat="1" applyFont="1" applyFill="1" applyBorder="1" applyAlignment="1" applyProtection="1">
      <alignment horizontal="center" vertical="center"/>
    </xf>
    <xf numFmtId="0" fontId="24" fillId="0" borderId="31" xfId="7" applyNumberFormat="1" applyFont="1" applyFill="1" applyBorder="1" applyAlignment="1" applyProtection="1">
      <alignment horizontal="center" vertical="center"/>
    </xf>
    <xf numFmtId="0" fontId="24" fillId="0" borderId="31" xfId="5" applyNumberFormat="1" applyFont="1" applyFill="1" applyBorder="1" applyAlignment="1" applyProtection="1">
      <alignment horizontal="center" vertical="center"/>
    </xf>
    <xf numFmtId="0" fontId="24" fillId="0" borderId="31" xfId="8" applyNumberFormat="1" applyFont="1" applyFill="1" applyBorder="1" applyAlignment="1" applyProtection="1">
      <alignment horizontal="center" vertical="center"/>
    </xf>
    <xf numFmtId="0" fontId="24" fillId="0" borderId="32" xfId="5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5" fillId="0" borderId="12" xfId="12" applyNumberFormat="1" applyFont="1" applyFill="1" applyBorder="1" applyAlignment="1" applyProtection="1">
      <alignment horizontal="center" vertical="center"/>
    </xf>
    <xf numFmtId="0" fontId="25" fillId="0" borderId="13" xfId="0" quotePrefix="1" applyFont="1" applyFill="1" applyBorder="1" applyAlignment="1">
      <alignment horizontal="center" vertical="center"/>
    </xf>
    <xf numFmtId="0" fontId="24" fillId="0" borderId="18" xfId="7" applyNumberFormat="1" applyFont="1" applyFill="1" applyBorder="1" applyAlignment="1" applyProtection="1">
      <alignment horizontal="center" vertical="center"/>
    </xf>
    <xf numFmtId="0" fontId="24" fillId="0" borderId="18" xfId="4" applyNumberFormat="1" applyFont="1" applyFill="1" applyBorder="1" applyAlignment="1" applyProtection="1">
      <alignment horizontal="center" vertical="center"/>
    </xf>
    <xf numFmtId="0" fontId="24" fillId="0" borderId="18" xfId="6" applyNumberFormat="1" applyFont="1" applyFill="1" applyBorder="1" applyAlignment="1" applyProtection="1">
      <alignment horizontal="center" vertical="center"/>
    </xf>
    <xf numFmtId="0" fontId="24" fillId="0" borderId="9" xfId="8" applyNumberFormat="1" applyFont="1" applyFill="1" applyBorder="1" applyAlignment="1" applyProtection="1">
      <alignment horizontal="center" vertical="center"/>
    </xf>
    <xf numFmtId="0" fontId="24" fillId="0" borderId="7" xfId="7" applyNumberFormat="1" applyFont="1" applyFill="1" applyBorder="1" applyAlignment="1" applyProtection="1">
      <alignment horizontal="center" vertical="center"/>
    </xf>
    <xf numFmtId="0" fontId="24" fillId="0" borderId="7" xfId="5" applyNumberFormat="1" applyFont="1" applyFill="1" applyBorder="1" applyAlignment="1" applyProtection="1">
      <alignment horizontal="center" vertical="center"/>
    </xf>
    <xf numFmtId="0" fontId="24" fillId="0" borderId="7" xfId="8" applyNumberFormat="1" applyFont="1" applyFill="1" applyBorder="1" applyAlignment="1" applyProtection="1">
      <alignment horizontal="center" vertical="center"/>
    </xf>
    <xf numFmtId="0" fontId="24" fillId="0" borderId="10" xfId="5" applyNumberFormat="1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4" fillId="0" borderId="36" xfId="7" applyNumberFormat="1" applyFont="1" applyFill="1" applyBorder="1" applyAlignment="1" applyProtection="1">
      <alignment horizontal="center" vertical="center"/>
    </xf>
    <xf numFmtId="0" fontId="24" fillId="0" borderId="40" xfId="4" applyNumberFormat="1" applyFont="1" applyFill="1" applyBorder="1" applyAlignment="1" applyProtection="1">
      <alignment horizontal="center" vertical="center"/>
    </xf>
    <xf numFmtId="0" fontId="24" fillId="0" borderId="36" xfId="6" applyNumberFormat="1" applyFont="1" applyFill="1" applyBorder="1" applyAlignment="1" applyProtection="1">
      <alignment horizontal="center" vertical="center"/>
    </xf>
    <xf numFmtId="0" fontId="24" fillId="0" borderId="40" xfId="3" applyNumberFormat="1" applyFont="1" applyFill="1" applyBorder="1" applyAlignment="1" applyProtection="1">
      <alignment horizontal="center" vertical="center"/>
    </xf>
    <xf numFmtId="0" fontId="24" fillId="0" borderId="14" xfId="8" applyNumberFormat="1" applyFont="1" applyFill="1" applyBorder="1" applyAlignment="1" applyProtection="1">
      <alignment horizontal="center" vertical="center"/>
    </xf>
    <xf numFmtId="0" fontId="24" fillId="0" borderId="12" xfId="7" applyNumberFormat="1" applyFont="1" applyFill="1" applyBorder="1" applyAlignment="1" applyProtection="1">
      <alignment horizontal="center" vertical="center"/>
    </xf>
    <xf numFmtId="0" fontId="24" fillId="0" borderId="12" xfId="5" applyNumberFormat="1" applyFont="1" applyFill="1" applyBorder="1" applyAlignment="1" applyProtection="1">
      <alignment horizontal="center" vertical="center"/>
    </xf>
    <xf numFmtId="0" fontId="24" fillId="0" borderId="12" xfId="8" applyNumberFormat="1" applyFont="1" applyFill="1" applyBorder="1" applyAlignment="1" applyProtection="1">
      <alignment horizontal="center" vertical="center"/>
    </xf>
    <xf numFmtId="0" fontId="24" fillId="0" borderId="15" xfId="5" applyNumberFormat="1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0" borderId="17" xfId="5" applyNumberFormat="1" applyFont="1" applyFill="1" applyBorder="1" applyAlignment="1" applyProtection="1">
      <alignment horizontal="center" vertical="center"/>
    </xf>
    <xf numFmtId="0" fontId="24" fillId="0" borderId="17" xfId="8" applyNumberFormat="1" applyFont="1" applyFill="1" applyBorder="1" applyAlignment="1" applyProtection="1">
      <alignment horizontal="center" vertical="center"/>
    </xf>
    <xf numFmtId="0" fontId="24" fillId="0" borderId="17" xfId="7" applyNumberFormat="1" applyFont="1" applyFill="1" applyBorder="1" applyAlignment="1" applyProtection="1">
      <alignment horizontal="center" vertical="center"/>
    </xf>
    <xf numFmtId="0" fontId="24" fillId="0" borderId="13" xfId="7" applyNumberFormat="1" applyFont="1" applyFill="1" applyBorder="1" applyAlignment="1" applyProtection="1">
      <alignment horizontal="center" vertical="center"/>
    </xf>
    <xf numFmtId="0" fontId="24" fillId="0" borderId="18" xfId="5" applyNumberFormat="1" applyFont="1" applyFill="1" applyBorder="1" applyAlignment="1" applyProtection="1">
      <alignment horizontal="center" vertical="center"/>
    </xf>
    <xf numFmtId="0" fontId="24" fillId="0" borderId="18" xfId="8" applyNumberFormat="1" applyFont="1" applyFill="1" applyBorder="1" applyAlignment="1" applyProtection="1">
      <alignment horizontal="center" vertical="center"/>
    </xf>
    <xf numFmtId="0" fontId="24" fillId="0" borderId="40" xfId="5" applyNumberFormat="1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4" fillId="0" borderId="13" xfId="6" applyNumberFormat="1" applyFont="1" applyFill="1" applyBorder="1" applyAlignment="1" applyProtection="1">
      <alignment horizontal="center" vertical="center"/>
    </xf>
    <xf numFmtId="0" fontId="24" fillId="0" borderId="13" xfId="8" applyNumberFormat="1" applyFont="1" applyFill="1" applyBorder="1" applyAlignment="1" applyProtection="1">
      <alignment horizontal="center" vertical="center"/>
    </xf>
    <xf numFmtId="0" fontId="25" fillId="0" borderId="13" xfId="12" applyNumberFormat="1" applyFont="1" applyFill="1" applyBorder="1" applyAlignment="1" applyProtection="1">
      <alignment horizontal="center" vertical="center"/>
    </xf>
    <xf numFmtId="0" fontId="24" fillId="0" borderId="65" xfId="4" applyNumberFormat="1" applyFont="1" applyFill="1" applyBorder="1" applyAlignment="1" applyProtection="1">
      <alignment horizontal="center" vertical="center"/>
    </xf>
    <xf numFmtId="0" fontId="24" fillId="0" borderId="14" xfId="6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4" fillId="0" borderId="12" xfId="6" applyNumberFormat="1" applyFont="1" applyFill="1" applyBorder="1" applyAlignment="1" applyProtection="1">
      <alignment horizontal="center" vertical="center"/>
    </xf>
    <xf numFmtId="0" fontId="24" fillId="0" borderId="14" xfId="7" applyNumberFormat="1" applyFont="1" applyFill="1" applyBorder="1" applyAlignment="1" applyProtection="1">
      <alignment horizontal="center" vertical="center"/>
    </xf>
    <xf numFmtId="0" fontId="24" fillId="0" borderId="12" xfId="4" applyNumberFormat="1" applyFont="1" applyFill="1" applyBorder="1" applyAlignment="1" applyProtection="1">
      <alignment horizontal="center" vertical="center"/>
    </xf>
    <xf numFmtId="0" fontId="24" fillId="0" borderId="15" xfId="4" applyNumberFormat="1" applyFont="1" applyFill="1" applyBorder="1" applyAlignment="1" applyProtection="1">
      <alignment horizontal="center" vertical="center"/>
    </xf>
    <xf numFmtId="0" fontId="25" fillId="0" borderId="12" xfId="12" applyNumberFormat="1" applyFont="1" applyFill="1" applyBorder="1" applyAlignment="1" applyProtection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9" xfId="0" quotePrefix="1" applyFont="1" applyFill="1" applyBorder="1" applyAlignment="1">
      <alignment horizontal="center" vertical="center"/>
    </xf>
    <xf numFmtId="0" fontId="24" fillId="0" borderId="6" xfId="4" applyNumberFormat="1" applyFont="1" applyFill="1" applyBorder="1" applyAlignment="1" applyProtection="1">
      <alignment horizontal="center" vertical="center"/>
    </xf>
    <xf numFmtId="0" fontId="24" fillId="0" borderId="21" xfId="4" applyNumberFormat="1" applyFont="1" applyFill="1" applyBorder="1" applyAlignment="1" applyProtection="1">
      <alignment horizontal="center" vertical="center"/>
    </xf>
    <xf numFmtId="0" fontId="24" fillId="0" borderId="20" xfId="6" applyNumberFormat="1" applyFont="1" applyFill="1" applyBorder="1" applyAlignment="1" applyProtection="1">
      <alignment horizontal="center" vertical="center"/>
    </xf>
    <xf numFmtId="0" fontId="24" fillId="0" borderId="17" xfId="6" applyNumberFormat="1" applyFont="1" applyFill="1" applyBorder="1" applyAlignment="1" applyProtection="1">
      <alignment horizontal="center" vertical="center"/>
    </xf>
    <xf numFmtId="0" fontId="24" fillId="0" borderId="17" xfId="3" applyNumberFormat="1" applyFont="1" applyFill="1" applyBorder="1" applyAlignment="1" applyProtection="1">
      <alignment horizontal="center" vertical="center"/>
    </xf>
    <xf numFmtId="0" fontId="24" fillId="0" borderId="21" xfId="3" applyNumberFormat="1" applyFont="1" applyFill="1" applyBorder="1" applyAlignment="1" applyProtection="1">
      <alignment horizontal="center" vertical="center"/>
    </xf>
    <xf numFmtId="0" fontId="24" fillId="0" borderId="20" xfId="8" applyNumberFormat="1" applyFont="1" applyFill="1" applyBorder="1" applyAlignment="1" applyProtection="1">
      <alignment horizontal="center" vertical="center"/>
    </xf>
    <xf numFmtId="0" fontId="24" fillId="0" borderId="21" xfId="5" applyNumberFormat="1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7" xfId="10" applyNumberFormat="1" applyFont="1" applyFill="1" applyBorder="1" applyAlignment="1" applyProtection="1">
      <alignment horizontal="center" vertical="center"/>
    </xf>
    <xf numFmtId="0" fontId="24" fillId="0" borderId="7" xfId="4" applyNumberFormat="1" applyFont="1" applyFill="1" applyBorder="1" applyAlignment="1" applyProtection="1">
      <alignment horizontal="center" vertical="center"/>
    </xf>
    <xf numFmtId="0" fontId="24" fillId="0" borderId="7" xfId="6" applyNumberFormat="1" applyFont="1" applyFill="1" applyBorder="1" applyAlignment="1" applyProtection="1">
      <alignment horizontal="center" vertical="center"/>
    </xf>
    <xf numFmtId="0" fontId="24" fillId="0" borderId="7" xfId="3" applyNumberFormat="1" applyFont="1" applyFill="1" applyBorder="1" applyAlignment="1" applyProtection="1">
      <alignment horizontal="center" vertical="center"/>
    </xf>
    <xf numFmtId="1" fontId="24" fillId="0" borderId="6" xfId="2" applyNumberFormat="1" applyFont="1" applyFill="1" applyBorder="1" applyAlignment="1" applyProtection="1">
      <alignment horizontal="center" vertical="center"/>
    </xf>
    <xf numFmtId="0" fontId="24" fillId="0" borderId="13" xfId="9" applyNumberFormat="1" applyFont="1" applyFill="1" applyBorder="1" applyAlignment="1" applyProtection="1">
      <alignment horizontal="center" vertical="center"/>
    </xf>
    <xf numFmtId="164" fontId="27" fillId="0" borderId="1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24" fillId="0" borderId="7" xfId="2" applyNumberFormat="1" applyFont="1" applyFill="1" applyBorder="1" applyAlignment="1" applyProtection="1">
      <alignment horizontal="center" vertical="center"/>
    </xf>
    <xf numFmtId="0" fontId="25" fillId="0" borderId="20" xfId="7" applyNumberFormat="1" applyFont="1" applyFill="1" applyBorder="1" applyAlignment="1" applyProtection="1">
      <alignment horizontal="center" vertical="center"/>
    </xf>
    <xf numFmtId="0" fontId="25" fillId="0" borderId="17" xfId="7" applyNumberFormat="1" applyFont="1" applyFill="1" applyBorder="1" applyAlignment="1" applyProtection="1">
      <alignment horizontal="center" vertical="center"/>
    </xf>
    <xf numFmtId="0" fontId="25" fillId="0" borderId="17" xfId="4" applyNumberFormat="1" applyFont="1" applyFill="1" applyBorder="1" applyAlignment="1" applyProtection="1">
      <alignment horizontal="center" vertical="center"/>
    </xf>
    <xf numFmtId="0" fontId="25" fillId="0" borderId="21" xfId="4" applyNumberFormat="1" applyFont="1" applyFill="1" applyBorder="1" applyAlignment="1" applyProtection="1">
      <alignment horizontal="center" vertical="center"/>
    </xf>
    <xf numFmtId="0" fontId="25" fillId="0" borderId="29" xfId="6" applyNumberFormat="1" applyFont="1" applyFill="1" applyBorder="1" applyAlignment="1" applyProtection="1">
      <alignment horizontal="center" vertical="center"/>
    </xf>
    <xf numFmtId="0" fontId="25" fillId="0" borderId="17" xfId="3" applyNumberFormat="1" applyFont="1" applyFill="1" applyBorder="1" applyAlignment="1" applyProtection="1">
      <alignment horizontal="center" vertical="center"/>
    </xf>
    <xf numFmtId="0" fontId="25" fillId="0" borderId="17" xfId="6" applyNumberFormat="1" applyFont="1" applyFill="1" applyBorder="1" applyAlignment="1" applyProtection="1">
      <alignment horizontal="center" vertical="center"/>
    </xf>
    <xf numFmtId="0" fontId="25" fillId="0" borderId="21" xfId="3" applyNumberFormat="1" applyFont="1" applyFill="1" applyBorder="1" applyAlignment="1" applyProtection="1">
      <alignment horizontal="center" vertical="center"/>
    </xf>
    <xf numFmtId="0" fontId="25" fillId="0" borderId="20" xfId="8" applyNumberFormat="1" applyFont="1" applyFill="1" applyBorder="1" applyAlignment="1" applyProtection="1">
      <alignment horizontal="center" vertical="center"/>
    </xf>
    <xf numFmtId="0" fontId="25" fillId="0" borderId="17" xfId="5" applyNumberFormat="1" applyFont="1" applyFill="1" applyBorder="1" applyAlignment="1" applyProtection="1">
      <alignment horizontal="center" vertical="center"/>
    </xf>
    <xf numFmtId="0" fontId="25" fillId="0" borderId="17" xfId="8" applyNumberFormat="1" applyFont="1" applyFill="1" applyBorder="1" applyAlignment="1" applyProtection="1">
      <alignment horizontal="center" vertical="center"/>
    </xf>
    <xf numFmtId="0" fontId="25" fillId="0" borderId="21" xfId="5" applyNumberFormat="1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31" xfId="4" applyNumberFormat="1" applyFont="1" applyFill="1" applyBorder="1" applyAlignment="1" applyProtection="1">
      <alignment horizontal="center" vertical="center"/>
    </xf>
    <xf numFmtId="0" fontId="24" fillId="0" borderId="30" xfId="6" applyNumberFormat="1" applyFont="1" applyFill="1" applyBorder="1" applyAlignment="1" applyProtection="1">
      <alignment horizontal="center" vertical="center"/>
    </xf>
    <xf numFmtId="0" fontId="24" fillId="0" borderId="31" xfId="3" applyNumberFormat="1" applyFont="1" applyFill="1" applyBorder="1" applyAlignment="1" applyProtection="1">
      <alignment horizontal="center" vertical="center"/>
    </xf>
    <xf numFmtId="0" fontId="24" fillId="0" borderId="31" xfId="6" applyNumberFormat="1" applyFont="1" applyFill="1" applyBorder="1" applyAlignment="1" applyProtection="1">
      <alignment horizontal="center" vertical="center"/>
    </xf>
    <xf numFmtId="0" fontId="24" fillId="0" borderId="32" xfId="3" applyNumberFormat="1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16" xfId="12" applyNumberFormat="1" applyFont="1" applyFill="1" applyBorder="1" applyAlignment="1" applyProtection="1">
      <alignment horizontal="center" vertical="center"/>
    </xf>
    <xf numFmtId="0" fontId="24" fillId="0" borderId="9" xfId="7" applyNumberFormat="1" applyFont="1" applyFill="1" applyBorder="1" applyAlignment="1" applyProtection="1">
      <alignment horizontal="center" vertical="center"/>
    </xf>
    <xf numFmtId="0" fontId="24" fillId="0" borderId="10" xfId="4" applyNumberFormat="1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4" fillId="0" borderId="12" xfId="3" applyNumberFormat="1" applyFont="1" applyFill="1" applyBorder="1" applyAlignment="1" applyProtection="1">
      <alignment horizontal="center" vertical="center"/>
    </xf>
    <xf numFmtId="0" fontId="24" fillId="0" borderId="15" xfId="3" applyNumberFormat="1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20" xfId="7" applyNumberFormat="1" applyFont="1" applyFill="1" applyBorder="1" applyAlignment="1" applyProtection="1">
      <alignment horizontal="center" vertical="center"/>
    </xf>
    <xf numFmtId="0" fontId="24" fillId="0" borderId="17" xfId="4" applyNumberFormat="1" applyFont="1" applyFill="1" applyBorder="1" applyAlignment="1" applyProtection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8" xfId="0" quotePrefix="1" applyFont="1" applyFill="1" applyBorder="1" applyAlignment="1">
      <alignment horizontal="center" vertical="center"/>
    </xf>
    <xf numFmtId="0" fontId="23" fillId="0" borderId="28" xfId="0" applyFont="1" applyFill="1" applyBorder="1"/>
    <xf numFmtId="0" fontId="23" fillId="0" borderId="18" xfId="0" applyFont="1" applyFill="1" applyBorder="1"/>
    <xf numFmtId="0" fontId="23" fillId="0" borderId="0" xfId="0" applyFont="1" applyFill="1" applyBorder="1"/>
    <xf numFmtId="0" fontId="24" fillId="0" borderId="25" xfId="7" applyNumberFormat="1" applyFont="1" applyFill="1" applyBorder="1" applyAlignment="1" applyProtection="1">
      <alignment horizontal="center" vertical="center"/>
    </xf>
    <xf numFmtId="0" fontId="25" fillId="0" borderId="18" xfId="12" applyNumberFormat="1" applyFont="1" applyFill="1" applyBorder="1" applyAlignment="1" applyProtection="1">
      <alignment horizontal="left" vertical="center"/>
    </xf>
    <xf numFmtId="0" fontId="24" fillId="0" borderId="12" xfId="12" applyNumberFormat="1" applyFont="1" applyFill="1" applyBorder="1" applyAlignment="1" applyProtection="1">
      <alignment horizontal="center" vertical="center"/>
    </xf>
    <xf numFmtId="0" fontId="24" fillId="0" borderId="25" xfId="6" applyNumberFormat="1" applyFont="1" applyFill="1" applyBorder="1" applyAlignment="1" applyProtection="1">
      <alignment horizontal="center" vertical="center"/>
    </xf>
    <xf numFmtId="0" fontId="25" fillId="0" borderId="66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67" xfId="10" applyNumberFormat="1" applyFont="1" applyFill="1" applyBorder="1" applyAlignment="1" applyProtection="1">
      <alignment horizontal="center" vertical="center"/>
    </xf>
    <xf numFmtId="0" fontId="24" fillId="0" borderId="67" xfId="7" applyNumberFormat="1" applyFont="1" applyFill="1" applyBorder="1" applyAlignment="1" applyProtection="1">
      <alignment horizontal="center" vertical="center"/>
    </xf>
    <xf numFmtId="0" fontId="24" fillId="0" borderId="67" xfId="4" applyNumberFormat="1" applyFont="1" applyFill="1" applyBorder="1" applyAlignment="1" applyProtection="1">
      <alignment horizontal="center" vertical="center"/>
    </xf>
    <xf numFmtId="0" fontId="24" fillId="0" borderId="67" xfId="6" applyNumberFormat="1" applyFont="1" applyFill="1" applyBorder="1" applyAlignment="1" applyProtection="1">
      <alignment horizontal="center" vertical="center"/>
    </xf>
    <xf numFmtId="1" fontId="24" fillId="0" borderId="67" xfId="3" applyNumberFormat="1" applyFont="1" applyFill="1" applyBorder="1" applyAlignment="1" applyProtection="1">
      <alignment horizontal="center" vertical="center"/>
    </xf>
    <xf numFmtId="0" fontId="24" fillId="0" borderId="67" xfId="3" applyNumberFormat="1" applyFont="1" applyFill="1" applyBorder="1" applyAlignment="1" applyProtection="1">
      <alignment horizontal="center" vertical="center"/>
    </xf>
    <xf numFmtId="0" fontId="24" fillId="0" borderId="67" xfId="8" applyNumberFormat="1" applyFont="1" applyFill="1" applyBorder="1" applyAlignment="1" applyProtection="1">
      <alignment horizontal="center" vertical="center"/>
    </xf>
    <xf numFmtId="0" fontId="24" fillId="0" borderId="67" xfId="5" applyNumberFormat="1" applyFont="1" applyFill="1" applyBorder="1" applyAlignment="1" applyProtection="1">
      <alignment horizontal="center" vertical="center"/>
    </xf>
    <xf numFmtId="1" fontId="24" fillId="0" borderId="69" xfId="2" applyNumberFormat="1" applyFont="1" applyFill="1" applyBorder="1" applyAlignment="1" applyProtection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4" fillId="0" borderId="8" xfId="9" applyNumberFormat="1" applyFont="1" applyFill="1" applyBorder="1" applyAlignment="1" applyProtection="1">
      <alignment horizontal="center" vertical="center"/>
    </xf>
    <xf numFmtId="0" fontId="26" fillId="0" borderId="0" xfId="0" applyFont="1" applyFill="1"/>
    <xf numFmtId="0" fontId="24" fillId="0" borderId="16" xfId="6" applyNumberFormat="1" applyFont="1" applyFill="1" applyBorder="1" applyAlignment="1" applyProtection="1">
      <alignment horizontal="center" vertical="center"/>
    </xf>
    <xf numFmtId="0" fontId="24" fillId="0" borderId="19" xfId="4" applyNumberFormat="1" applyFont="1" applyFill="1" applyBorder="1" applyAlignment="1" applyProtection="1">
      <alignment horizontal="center" vertical="center"/>
    </xf>
    <xf numFmtId="0" fontId="24" fillId="0" borderId="46" xfId="7" applyNumberFormat="1" applyFont="1" applyFill="1" applyBorder="1" applyAlignment="1" applyProtection="1">
      <alignment horizontal="center" vertical="center"/>
    </xf>
    <xf numFmtId="0" fontId="23" fillId="0" borderId="34" xfId="0" applyFont="1" applyFill="1" applyBorder="1"/>
    <xf numFmtId="0" fontId="23" fillId="0" borderId="46" xfId="0" applyFont="1" applyFill="1" applyBorder="1"/>
    <xf numFmtId="0" fontId="24" fillId="0" borderId="11" xfId="7" applyNumberFormat="1" applyFont="1" applyFill="1" applyBorder="1" applyAlignment="1" applyProtection="1">
      <alignment horizontal="center" vertical="center"/>
    </xf>
    <xf numFmtId="0" fontId="25" fillId="0" borderId="17" xfId="12" applyNumberFormat="1" applyFont="1" applyFill="1" applyBorder="1" applyAlignment="1" applyProtection="1">
      <alignment horizontal="left" vertical="center"/>
    </xf>
    <xf numFmtId="0" fontId="25" fillId="0" borderId="17" xfId="12" applyNumberFormat="1" applyFont="1" applyFill="1" applyBorder="1" applyAlignment="1" applyProtection="1">
      <alignment horizontal="center" vertical="center"/>
    </xf>
    <xf numFmtId="0" fontId="25" fillId="0" borderId="19" xfId="12" applyNumberFormat="1" applyFont="1" applyFill="1" applyBorder="1" applyAlignment="1" applyProtection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76" xfId="12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/>
    <xf numFmtId="164" fontId="24" fillId="0" borderId="67" xfId="2" applyNumberFormat="1" applyFont="1" applyFill="1" applyBorder="1" applyAlignment="1" applyProtection="1">
      <alignment horizontal="center" vertical="center"/>
    </xf>
    <xf numFmtId="0" fontId="24" fillId="0" borderId="7" xfId="9" applyNumberFormat="1" applyFont="1" applyFill="1" applyBorder="1" applyAlignment="1" applyProtection="1">
      <alignment horizontal="center" vertical="center"/>
    </xf>
    <xf numFmtId="164" fontId="24" fillId="0" borderId="7" xfId="2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/>
    <xf numFmtId="0" fontId="24" fillId="0" borderId="12" xfId="2" applyNumberFormat="1" applyFont="1" applyFill="1" applyBorder="1" applyAlignment="1" applyProtection="1">
      <alignment horizontal="center" vertical="center"/>
    </xf>
    <xf numFmtId="2" fontId="23" fillId="0" borderId="0" xfId="0" applyNumberFormat="1" applyFont="1" applyFill="1"/>
    <xf numFmtId="0" fontId="25" fillId="0" borderId="48" xfId="7" applyNumberFormat="1" applyFont="1" applyFill="1" applyBorder="1" applyAlignment="1" applyProtection="1">
      <alignment horizontal="center" vertical="center"/>
    </xf>
    <xf numFmtId="0" fontId="25" fillId="0" borderId="22" xfId="7" applyNumberFormat="1" applyFont="1" applyFill="1" applyBorder="1" applyAlignment="1" applyProtection="1">
      <alignment horizontal="center" vertical="center"/>
    </xf>
    <xf numFmtId="0" fontId="25" fillId="0" borderId="22" xfId="4" applyNumberFormat="1" applyFont="1" applyFill="1" applyBorder="1" applyAlignment="1" applyProtection="1">
      <alignment horizontal="center" vertical="center"/>
    </xf>
    <xf numFmtId="0" fontId="25" fillId="0" borderId="49" xfId="4" applyNumberFormat="1" applyFont="1" applyFill="1" applyBorder="1" applyAlignment="1" applyProtection="1">
      <alignment horizontal="center" vertical="center"/>
    </xf>
    <xf numFmtId="0" fontId="25" fillId="0" borderId="18" xfId="12" applyNumberFormat="1" applyFont="1" applyFill="1" applyBorder="1" applyAlignment="1" applyProtection="1">
      <alignment horizontal="center" vertical="center"/>
    </xf>
    <xf numFmtId="0" fontId="24" fillId="0" borderId="43" xfId="7" applyNumberFormat="1" applyFont="1" applyFill="1" applyBorder="1" applyAlignment="1" applyProtection="1">
      <alignment horizontal="center" vertical="center"/>
    </xf>
    <xf numFmtId="0" fontId="24" fillId="0" borderId="44" xfId="7" applyNumberFormat="1" applyFont="1" applyFill="1" applyBorder="1" applyAlignment="1" applyProtection="1">
      <alignment horizontal="center" vertical="center"/>
    </xf>
    <xf numFmtId="0" fontId="24" fillId="0" borderId="45" xfId="4" applyNumberFormat="1" applyFont="1" applyFill="1" applyBorder="1" applyAlignment="1" applyProtection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4" fillId="0" borderId="47" xfId="4" applyNumberFormat="1" applyFont="1" applyFill="1" applyBorder="1" applyAlignment="1" applyProtection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5" fillId="0" borderId="42" xfId="12" applyNumberFormat="1" applyFont="1" applyFill="1" applyBorder="1" applyAlignment="1" applyProtection="1">
      <alignment horizontal="center" vertical="center"/>
    </xf>
    <xf numFmtId="0" fontId="24" fillId="0" borderId="48" xfId="7" applyNumberFormat="1" applyFont="1" applyFill="1" applyBorder="1" applyAlignment="1" applyProtection="1">
      <alignment horizontal="center" vertical="center"/>
    </xf>
    <xf numFmtId="0" fontId="24" fillId="0" borderId="22" xfId="7" applyNumberFormat="1" applyFont="1" applyFill="1" applyBorder="1" applyAlignment="1" applyProtection="1">
      <alignment horizontal="center" vertical="center"/>
    </xf>
    <xf numFmtId="0" fontId="24" fillId="0" borderId="49" xfId="4" applyNumberFormat="1" applyFont="1" applyFill="1" applyBorder="1" applyAlignment="1" applyProtection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44" xfId="4" applyNumberFormat="1" applyFont="1" applyFill="1" applyBorder="1" applyAlignment="1" applyProtection="1">
      <alignment horizontal="center" vertical="center"/>
    </xf>
    <xf numFmtId="0" fontId="24" fillId="0" borderId="16" xfId="7" applyNumberFormat="1" applyFont="1" applyFill="1" applyBorder="1" applyAlignment="1" applyProtection="1">
      <alignment horizontal="center" vertical="center"/>
    </xf>
    <xf numFmtId="0" fontId="24" fillId="0" borderId="46" xfId="6" applyNumberFormat="1" applyFont="1" applyFill="1" applyBorder="1" applyAlignment="1" applyProtection="1">
      <alignment horizontal="center" vertical="center"/>
    </xf>
    <xf numFmtId="0" fontId="24" fillId="0" borderId="47" xfId="3" applyNumberFormat="1" applyFont="1" applyFill="1" applyBorder="1" applyAlignment="1" applyProtection="1">
      <alignment horizontal="center" vertical="center"/>
    </xf>
    <xf numFmtId="0" fontId="25" fillId="0" borderId="18" xfId="0" applyFont="1" applyFill="1" applyBorder="1"/>
    <xf numFmtId="0" fontId="25" fillId="0" borderId="47" xfId="0" applyFont="1" applyFill="1" applyBorder="1"/>
    <xf numFmtId="0" fontId="25" fillId="0" borderId="46" xfId="0" applyFont="1" applyFill="1" applyBorder="1"/>
    <xf numFmtId="0" fontId="24" fillId="0" borderId="50" xfId="0" applyFont="1" applyFill="1" applyBorder="1" applyAlignment="1">
      <alignment horizontal="center" vertical="center"/>
    </xf>
    <xf numFmtId="0" fontId="24" fillId="0" borderId="72" xfId="7" applyNumberFormat="1" applyFont="1" applyFill="1" applyBorder="1" applyAlignment="1" applyProtection="1">
      <alignment horizontal="center" vertical="center"/>
    </xf>
    <xf numFmtId="0" fontId="24" fillId="0" borderId="66" xfId="6" applyNumberFormat="1" applyFont="1" applyFill="1" applyBorder="1" applyAlignment="1" applyProtection="1">
      <alignment horizontal="center" vertical="center"/>
    </xf>
    <xf numFmtId="0" fontId="24" fillId="0" borderId="66" xfId="4" applyNumberFormat="1" applyFont="1" applyFill="1" applyBorder="1" applyAlignment="1" applyProtection="1">
      <alignment horizontal="center" vertical="center"/>
    </xf>
    <xf numFmtId="0" fontId="24" fillId="0" borderId="66" xfId="7" applyNumberFormat="1" applyFont="1" applyFill="1" applyBorder="1" applyAlignment="1" applyProtection="1">
      <alignment horizontal="center" vertical="center"/>
    </xf>
    <xf numFmtId="0" fontId="24" fillId="0" borderId="73" xfId="4" applyNumberFormat="1" applyFont="1" applyFill="1" applyBorder="1" applyAlignment="1" applyProtection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6" xfId="10" applyNumberFormat="1" applyFont="1" applyFill="1" applyBorder="1" applyAlignment="1" applyProtection="1">
      <alignment horizontal="center" vertical="center"/>
    </xf>
    <xf numFmtId="0" fontId="24" fillId="0" borderId="16" xfId="9" applyNumberFormat="1" applyFont="1" applyFill="1" applyBorder="1" applyAlignment="1" applyProtection="1">
      <alignment horizontal="center" vertical="center"/>
    </xf>
    <xf numFmtId="164" fontId="24" fillId="0" borderId="12" xfId="2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horizontal="center"/>
    </xf>
    <xf numFmtId="0" fontId="10" fillId="0" borderId="0" xfId="0" applyFont="1" applyFill="1"/>
    <xf numFmtId="1" fontId="24" fillId="0" borderId="7" xfId="3" applyNumberFormat="1" applyFont="1" applyFill="1" applyBorder="1" applyAlignment="1" applyProtection="1">
      <alignment horizontal="center" vertical="center"/>
    </xf>
    <xf numFmtId="1" fontId="27" fillId="0" borderId="18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25" fillId="0" borderId="20" xfId="6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9" xfId="6" applyNumberFormat="1" applyFont="1" applyFill="1" applyBorder="1" applyAlignment="1" applyProtection="1">
      <alignment horizontal="center" vertical="center"/>
    </xf>
    <xf numFmtId="0" fontId="23" fillId="0" borderId="33" xfId="0" applyFont="1" applyFill="1" applyBorder="1"/>
    <xf numFmtId="0" fontId="24" fillId="0" borderId="17" xfId="0" applyNumberFormat="1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/>
    </xf>
    <xf numFmtId="0" fontId="24" fillId="0" borderId="66" xfId="0" applyNumberFormat="1" applyFont="1" applyFill="1" applyBorder="1" applyAlignment="1">
      <alignment horizontal="center" vertical="center"/>
    </xf>
    <xf numFmtId="0" fontId="24" fillId="0" borderId="12" xfId="9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/>
    <xf numFmtId="0" fontId="0" fillId="0" borderId="0" xfId="0" applyNumberFormat="1" applyFont="1" applyFill="1"/>
    <xf numFmtId="0" fontId="23" fillId="0" borderId="26" xfId="0" applyFont="1" applyFill="1" applyBorder="1"/>
    <xf numFmtId="0" fontId="23" fillId="0" borderId="27" xfId="0" applyFont="1" applyFill="1" applyBorder="1"/>
    <xf numFmtId="164" fontId="24" fillId="0" borderId="11" xfId="2" applyNumberFormat="1" applyFont="1" applyFill="1" applyBorder="1" applyAlignment="1" applyProtection="1">
      <alignment horizontal="center" vertical="center"/>
    </xf>
    <xf numFmtId="0" fontId="24" fillId="0" borderId="18" xfId="9" applyNumberFormat="1" applyFont="1" applyFill="1" applyBorder="1" applyAlignment="1" applyProtection="1">
      <alignment horizontal="center" vertical="center"/>
    </xf>
    <xf numFmtId="164" fontId="24" fillId="0" borderId="16" xfId="2" applyNumberFormat="1" applyFont="1" applyFill="1" applyBorder="1" applyAlignment="1" applyProtection="1">
      <alignment horizontal="center" vertical="center"/>
    </xf>
    <xf numFmtId="0" fontId="24" fillId="0" borderId="7" xfId="12" applyNumberFormat="1" applyFont="1" applyFill="1" applyBorder="1" applyAlignment="1" applyProtection="1">
      <alignment horizontal="center" vertical="center"/>
    </xf>
    <xf numFmtId="0" fontId="24" fillId="0" borderId="12" xfId="2" applyNumberFormat="1" applyFont="1" applyFill="1" applyBorder="1" applyAlignment="1" applyProtection="1">
      <alignment vertical="center"/>
    </xf>
    <xf numFmtId="0" fontId="25" fillId="0" borderId="12" xfId="0" applyFont="1" applyFill="1" applyBorder="1" applyAlignment="1">
      <alignment horizontal="left" vertical="center" wrapText="1"/>
    </xf>
    <xf numFmtId="0" fontId="24" fillId="0" borderId="66" xfId="3" applyNumberFormat="1" applyFont="1" applyFill="1" applyBorder="1" applyAlignment="1" applyProtection="1">
      <alignment horizontal="center" vertical="center"/>
    </xf>
    <xf numFmtId="0" fontId="24" fillId="0" borderId="56" xfId="7" applyNumberFormat="1" applyFont="1" applyFill="1" applyBorder="1" applyAlignment="1" applyProtection="1">
      <alignment horizontal="center" vertical="center"/>
    </xf>
    <xf numFmtId="0" fontId="24" fillId="0" borderId="70" xfId="4" applyNumberFormat="1" applyFont="1" applyFill="1" applyBorder="1" applyAlignment="1" applyProtection="1">
      <alignment horizontal="center" vertical="center"/>
    </xf>
    <xf numFmtId="0" fontId="24" fillId="0" borderId="70" xfId="7" applyNumberFormat="1" applyFont="1" applyFill="1" applyBorder="1" applyAlignment="1" applyProtection="1">
      <alignment horizontal="center" vertical="center"/>
    </xf>
    <xf numFmtId="0" fontId="24" fillId="0" borderId="71" xfId="4" applyNumberFormat="1" applyFont="1" applyFill="1" applyBorder="1" applyAlignment="1" applyProtection="1">
      <alignment horizontal="center" vertical="center"/>
    </xf>
    <xf numFmtId="164" fontId="24" fillId="0" borderId="6" xfId="2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1" fontId="24" fillId="0" borderId="11" xfId="2" applyNumberFormat="1" applyFont="1" applyFill="1" applyBorder="1" applyAlignment="1" applyProtection="1">
      <alignment horizontal="center" vertical="center"/>
    </xf>
    <xf numFmtId="0" fontId="23" fillId="0" borderId="47" xfId="0" applyFont="1" applyFill="1" applyBorder="1"/>
    <xf numFmtId="0" fontId="24" fillId="0" borderId="8" xfId="0" applyFont="1" applyFill="1" applyBorder="1" applyAlignment="1">
      <alignment horizontal="center" vertical="center"/>
    </xf>
    <xf numFmtId="164" fontId="24" fillId="0" borderId="18" xfId="2" applyNumberFormat="1" applyFont="1" applyFill="1" applyBorder="1" applyAlignment="1" applyProtection="1">
      <alignment horizontal="center" vertical="center"/>
    </xf>
    <xf numFmtId="0" fontId="24" fillId="0" borderId="36" xfId="8" applyNumberFormat="1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7" xfId="2" applyNumberFormat="1" applyFont="1" applyFill="1" applyBorder="1" applyAlignment="1" applyProtection="1">
      <alignment vertical="center"/>
    </xf>
    <xf numFmtId="0" fontId="25" fillId="0" borderId="78" xfId="6" applyNumberFormat="1" applyFont="1" applyFill="1" applyBorder="1" applyAlignment="1" applyProtection="1">
      <alignment horizontal="center" vertical="center"/>
    </xf>
    <xf numFmtId="0" fontId="25" fillId="0" borderId="22" xfId="3" applyNumberFormat="1" applyFont="1" applyFill="1" applyBorder="1" applyAlignment="1" applyProtection="1">
      <alignment horizontal="center" vertical="center"/>
    </xf>
    <xf numFmtId="0" fontId="25" fillId="0" borderId="22" xfId="6" applyNumberFormat="1" applyFont="1" applyFill="1" applyBorder="1" applyAlignment="1" applyProtection="1">
      <alignment horizontal="center" vertical="center"/>
    </xf>
    <xf numFmtId="0" fontId="25" fillId="0" borderId="49" xfId="3" applyNumberFormat="1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52" xfId="6" applyNumberFormat="1" applyFont="1" applyFill="1" applyBorder="1" applyAlignment="1" applyProtection="1">
      <alignment horizontal="center" vertical="center"/>
    </xf>
    <xf numFmtId="0" fontId="25" fillId="0" borderId="34" xfId="0" applyFont="1" applyFill="1" applyBorder="1"/>
    <xf numFmtId="0" fontId="25" fillId="0" borderId="33" xfId="0" applyFont="1" applyFill="1" applyBorder="1"/>
    <xf numFmtId="2" fontId="25" fillId="0" borderId="0" xfId="0" applyNumberFormat="1" applyFont="1" applyFill="1"/>
    <xf numFmtId="0" fontId="25" fillId="0" borderId="13" xfId="12" quotePrefix="1" applyNumberFormat="1" applyFont="1" applyFill="1" applyBorder="1" applyAlignment="1" applyProtection="1">
      <alignment horizontal="center" vertical="center"/>
    </xf>
    <xf numFmtId="0" fontId="24" fillId="0" borderId="42" xfId="6" applyNumberFormat="1" applyFont="1" applyFill="1" applyBorder="1" applyAlignment="1" applyProtection="1">
      <alignment horizontal="center" vertical="center"/>
    </xf>
    <xf numFmtId="0" fontId="22" fillId="0" borderId="0" xfId="0" applyFont="1" applyFill="1"/>
    <xf numFmtId="0" fontId="24" fillId="0" borderId="36" xfId="0" applyFont="1" applyFill="1" applyBorder="1" applyAlignment="1">
      <alignment horizontal="center" vertical="center"/>
    </xf>
    <xf numFmtId="0" fontId="24" fillId="0" borderId="65" xfId="3" applyNumberFormat="1" applyFont="1" applyFill="1" applyBorder="1" applyAlignment="1" applyProtection="1">
      <alignment horizontal="center" vertical="center"/>
    </xf>
    <xf numFmtId="1" fontId="24" fillId="0" borderId="67" xfId="2" applyNumberFormat="1" applyFont="1" applyFill="1" applyBorder="1" applyAlignment="1" applyProtection="1">
      <alignment horizontal="center" vertical="center"/>
    </xf>
    <xf numFmtId="0" fontId="25" fillId="0" borderId="12" xfId="0" applyFont="1" applyFill="1" applyBorder="1"/>
    <xf numFmtId="0" fontId="25" fillId="0" borderId="16" xfId="12" applyNumberFormat="1" applyFont="1" applyFill="1" applyBorder="1" applyAlignment="1" applyProtection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164" fontId="24" fillId="0" borderId="7" xfId="12" applyNumberFormat="1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" fontId="24" fillId="0" borderId="7" xfId="2" applyNumberFormat="1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/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left" vertical="center"/>
    </xf>
    <xf numFmtId="0" fontId="24" fillId="0" borderId="11" xfId="9" applyNumberFormat="1" applyFont="1" applyFill="1" applyBorder="1" applyAlignment="1" applyProtection="1">
      <alignment horizontal="center" vertical="center"/>
    </xf>
    <xf numFmtId="0" fontId="24" fillId="0" borderId="43" xfId="6" applyNumberFormat="1" applyFont="1" applyFill="1" applyBorder="1" applyAlignment="1" applyProtection="1">
      <alignment horizontal="center" vertical="center"/>
    </xf>
    <xf numFmtId="0" fontId="24" fillId="0" borderId="44" xfId="3" applyNumberFormat="1" applyFont="1" applyFill="1" applyBorder="1" applyAlignment="1" applyProtection="1">
      <alignment horizontal="center" vertical="center"/>
    </xf>
    <xf numFmtId="0" fontId="24" fillId="0" borderId="44" xfId="6" applyNumberFormat="1" applyFont="1" applyFill="1" applyBorder="1" applyAlignment="1" applyProtection="1">
      <alignment horizontal="center" vertical="center"/>
    </xf>
    <xf numFmtId="0" fontId="24" fillId="0" borderId="45" xfId="3" applyNumberFormat="1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horizontal="center" vertical="center"/>
    </xf>
    <xf numFmtId="0" fontId="24" fillId="0" borderId="38" xfId="7" applyNumberFormat="1" applyFont="1" applyFill="1" applyBorder="1" applyAlignment="1" applyProtection="1">
      <alignment horizontal="center" vertical="center"/>
    </xf>
    <xf numFmtId="0" fontId="24" fillId="0" borderId="42" xfId="7" applyNumberFormat="1" applyFont="1" applyFill="1" applyBorder="1" applyAlignment="1" applyProtection="1">
      <alignment horizontal="center" vertical="center"/>
    </xf>
    <xf numFmtId="0" fontId="25" fillId="0" borderId="66" xfId="12" applyNumberFormat="1" applyFont="1" applyFill="1" applyBorder="1" applyAlignment="1" applyProtection="1">
      <alignment horizontal="center" vertical="center"/>
    </xf>
    <xf numFmtId="0" fontId="25" fillId="0" borderId="83" xfId="12" applyNumberFormat="1" applyFont="1" applyFill="1" applyBorder="1" applyAlignment="1" applyProtection="1">
      <alignment horizontal="center" vertical="center"/>
    </xf>
    <xf numFmtId="0" fontId="24" fillId="0" borderId="72" xfId="6" applyNumberFormat="1" applyFont="1" applyFill="1" applyBorder="1" applyAlignment="1" applyProtection="1">
      <alignment horizontal="center" vertical="center"/>
    </xf>
    <xf numFmtId="0" fontId="24" fillId="0" borderId="73" xfId="3" applyNumberFormat="1" applyFont="1" applyFill="1" applyBorder="1" applyAlignment="1" applyProtection="1">
      <alignment horizontal="center" vertical="center"/>
    </xf>
    <xf numFmtId="0" fontId="24" fillId="0" borderId="43" xfId="8" applyNumberFormat="1" applyFont="1" applyFill="1" applyBorder="1" applyAlignment="1" applyProtection="1">
      <alignment horizontal="center" vertical="center"/>
    </xf>
    <xf numFmtId="0" fontId="24" fillId="0" borderId="44" xfId="5" applyNumberFormat="1" applyFont="1" applyFill="1" applyBorder="1" applyAlignment="1" applyProtection="1">
      <alignment horizontal="center" vertical="center"/>
    </xf>
    <xf numFmtId="0" fontId="24" fillId="0" borderId="44" xfId="8" applyNumberFormat="1" applyFont="1" applyFill="1" applyBorder="1" applyAlignment="1" applyProtection="1">
      <alignment horizontal="center" vertical="center"/>
    </xf>
    <xf numFmtId="0" fontId="24" fillId="0" borderId="45" xfId="5" applyNumberFormat="1" applyFont="1" applyFill="1" applyBorder="1" applyAlignment="1" applyProtection="1">
      <alignment horizontal="center" vertical="center"/>
    </xf>
    <xf numFmtId="0" fontId="25" fillId="0" borderId="42" xfId="0" quotePrefix="1" applyFont="1" applyFill="1" applyBorder="1" applyAlignment="1">
      <alignment horizontal="center" vertical="center"/>
    </xf>
    <xf numFmtId="0" fontId="24" fillId="0" borderId="46" xfId="8" applyNumberFormat="1" applyFont="1" applyFill="1" applyBorder="1" applyAlignment="1" applyProtection="1">
      <alignment horizontal="center" vertical="center"/>
    </xf>
    <xf numFmtId="0" fontId="24" fillId="0" borderId="47" xfId="5" applyNumberFormat="1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>
      <alignment vertical="center" wrapText="1"/>
    </xf>
    <xf numFmtId="0" fontId="25" fillId="0" borderId="66" xfId="12" applyNumberFormat="1" applyFont="1" applyFill="1" applyBorder="1" applyAlignment="1" applyProtection="1">
      <alignment horizontal="left" vertical="center"/>
    </xf>
    <xf numFmtId="0" fontId="25" fillId="0" borderId="83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0" fontId="24" fillId="0" borderId="72" xfId="8" applyNumberFormat="1" applyFont="1" applyFill="1" applyBorder="1" applyAlignment="1" applyProtection="1">
      <alignment horizontal="center" vertical="center"/>
    </xf>
    <xf numFmtId="0" fontId="24" fillId="0" borderId="66" xfId="8" applyNumberFormat="1" applyFont="1" applyFill="1" applyBorder="1" applyAlignment="1" applyProtection="1">
      <alignment horizontal="center" vertical="center"/>
    </xf>
    <xf numFmtId="0" fontId="24" fillId="0" borderId="66" xfId="5" applyNumberFormat="1" applyFont="1" applyFill="1" applyBorder="1" applyAlignment="1" applyProtection="1">
      <alignment horizontal="center" vertical="center"/>
    </xf>
    <xf numFmtId="0" fontId="24" fillId="0" borderId="73" xfId="5" applyNumberFormat="1" applyFont="1" applyFill="1" applyBorder="1" applyAlignment="1" applyProtection="1">
      <alignment horizontal="center" vertical="center"/>
    </xf>
    <xf numFmtId="0" fontId="24" fillId="0" borderId="16" xfId="8" applyNumberFormat="1" applyFont="1" applyFill="1" applyBorder="1" applyAlignment="1" applyProtection="1">
      <alignment horizontal="center" vertical="center"/>
    </xf>
    <xf numFmtId="0" fontId="24" fillId="0" borderId="51" xfId="9" applyNumberFormat="1" applyFont="1" applyFill="1" applyBorder="1" applyAlignment="1" applyProtection="1">
      <alignment horizontal="center" vertical="center"/>
    </xf>
    <xf numFmtId="0" fontId="23" fillId="0" borderId="14" xfId="0" applyFont="1" applyFill="1" applyBorder="1"/>
    <xf numFmtId="0" fontId="23" fillId="0" borderId="0" xfId="0" applyFont="1" applyFill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0" fontId="25" fillId="0" borderId="72" xfId="7" applyNumberFormat="1" applyFont="1" applyFill="1" applyBorder="1" applyAlignment="1" applyProtection="1">
      <alignment horizontal="center" vertical="center"/>
    </xf>
    <xf numFmtId="0" fontId="25" fillId="0" borderId="66" xfId="7" applyNumberFormat="1" applyFont="1" applyFill="1" applyBorder="1" applyAlignment="1" applyProtection="1">
      <alignment horizontal="center" vertical="center"/>
    </xf>
    <xf numFmtId="0" fontId="25" fillId="0" borderId="66" xfId="4" applyNumberFormat="1" applyFont="1" applyFill="1" applyBorder="1" applyAlignment="1" applyProtection="1">
      <alignment horizontal="center" vertical="center"/>
    </xf>
    <xf numFmtId="0" fontId="25" fillId="0" borderId="73" xfId="4" applyNumberFormat="1" applyFont="1" applyFill="1" applyBorder="1" applyAlignment="1" applyProtection="1">
      <alignment horizontal="center" vertical="center"/>
    </xf>
    <xf numFmtId="0" fontId="24" fillId="0" borderId="22" xfId="6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3" xfId="7" applyNumberFormat="1" applyFont="1" applyFill="1" applyBorder="1" applyAlignment="1" applyProtection="1">
      <alignment horizontal="center" vertical="center"/>
    </xf>
    <xf numFmtId="0" fontId="30" fillId="0" borderId="4" xfId="7" applyNumberFormat="1" applyFont="1" applyFill="1" applyBorder="1" applyAlignment="1" applyProtection="1">
      <alignment horizontal="center" vertical="center"/>
    </xf>
    <xf numFmtId="0" fontId="30" fillId="0" borderId="4" xfId="4" applyNumberFormat="1" applyFont="1" applyFill="1" applyBorder="1" applyAlignment="1" applyProtection="1">
      <alignment horizontal="center" vertical="center"/>
    </xf>
    <xf numFmtId="0" fontId="30" fillId="0" borderId="5" xfId="4" applyNumberFormat="1" applyFont="1" applyFill="1" applyBorder="1" applyAlignment="1" applyProtection="1">
      <alignment horizontal="center" vertical="center"/>
    </xf>
    <xf numFmtId="0" fontId="30" fillId="0" borderId="3" xfId="6" applyNumberFormat="1" applyFont="1" applyFill="1" applyBorder="1" applyAlignment="1" applyProtection="1">
      <alignment horizontal="center" vertical="center"/>
    </xf>
    <xf numFmtId="0" fontId="30" fillId="0" borderId="4" xfId="3" applyNumberFormat="1" applyFont="1" applyFill="1" applyBorder="1" applyAlignment="1" applyProtection="1">
      <alignment horizontal="center" vertical="center"/>
    </xf>
    <xf numFmtId="0" fontId="30" fillId="0" borderId="4" xfId="6" applyNumberFormat="1" applyFont="1" applyFill="1" applyBorder="1" applyAlignment="1" applyProtection="1">
      <alignment horizontal="center" vertical="center"/>
    </xf>
    <xf numFmtId="0" fontId="30" fillId="0" borderId="5" xfId="3" applyNumberFormat="1" applyFont="1" applyFill="1" applyBorder="1" applyAlignment="1" applyProtection="1">
      <alignment horizontal="center" vertical="center"/>
    </xf>
    <xf numFmtId="0" fontId="30" fillId="0" borderId="3" xfId="8" applyNumberFormat="1" applyFont="1" applyFill="1" applyBorder="1" applyAlignment="1" applyProtection="1">
      <alignment horizontal="center" vertical="center"/>
    </xf>
    <xf numFmtId="0" fontId="30" fillId="0" borderId="4" xfId="5" applyNumberFormat="1" applyFont="1" applyFill="1" applyBorder="1" applyAlignment="1" applyProtection="1">
      <alignment horizontal="center" vertical="center"/>
    </xf>
    <xf numFmtId="0" fontId="30" fillId="0" borderId="4" xfId="8" applyNumberFormat="1" applyFont="1" applyFill="1" applyBorder="1" applyAlignment="1" applyProtection="1">
      <alignment horizontal="center" vertical="center"/>
    </xf>
    <xf numFmtId="0" fontId="30" fillId="0" borderId="5" xfId="5" applyNumberFormat="1" applyFont="1" applyFill="1" applyBorder="1" applyAlignment="1" applyProtection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28" fillId="0" borderId="30" xfId="7" applyNumberFormat="1" applyFont="1" applyFill="1" applyBorder="1" applyAlignment="1" applyProtection="1">
      <alignment horizontal="center" vertical="center"/>
    </xf>
    <xf numFmtId="0" fontId="28" fillId="0" borderId="41" xfId="7" applyNumberFormat="1" applyFont="1" applyFill="1" applyBorder="1" applyAlignment="1" applyProtection="1">
      <alignment horizontal="center" vertical="center"/>
    </xf>
    <xf numFmtId="0" fontId="28" fillId="0" borderId="41" xfId="4" applyNumberFormat="1" applyFont="1" applyFill="1" applyBorder="1" applyAlignment="1" applyProtection="1">
      <alignment horizontal="center" vertical="center"/>
    </xf>
    <xf numFmtId="0" fontId="28" fillId="0" borderId="32" xfId="4" applyNumberFormat="1" applyFont="1" applyFill="1" applyBorder="1" applyAlignment="1" applyProtection="1">
      <alignment horizontal="center" vertical="center"/>
    </xf>
    <xf numFmtId="0" fontId="28" fillId="0" borderId="9" xfId="6" applyNumberFormat="1" applyFont="1" applyFill="1" applyBorder="1" applyAlignment="1" applyProtection="1">
      <alignment horizontal="center" vertical="center"/>
    </xf>
    <xf numFmtId="0" fontId="28" fillId="0" borderId="6" xfId="7" applyNumberFormat="1" applyFont="1" applyFill="1" applyBorder="1" applyAlignment="1" applyProtection="1">
      <alignment horizontal="center" vertical="center"/>
    </xf>
    <xf numFmtId="0" fontId="28" fillId="0" borderId="6" xfId="3" applyNumberFormat="1" applyFont="1" applyFill="1" applyBorder="1" applyAlignment="1" applyProtection="1">
      <alignment horizontal="center" vertical="center"/>
    </xf>
    <xf numFmtId="0" fontId="28" fillId="0" borderId="6" xfId="6" applyNumberFormat="1" applyFont="1" applyFill="1" applyBorder="1" applyAlignment="1" applyProtection="1">
      <alignment horizontal="center" vertical="center"/>
    </xf>
    <xf numFmtId="0" fontId="28" fillId="0" borderId="10" xfId="3" applyNumberFormat="1" applyFont="1" applyFill="1" applyBorder="1" applyAlignment="1" applyProtection="1">
      <alignment horizontal="center" vertical="center"/>
    </xf>
    <xf numFmtId="0" fontId="28" fillId="0" borderId="30" xfId="8" applyNumberFormat="1" applyFont="1" applyFill="1" applyBorder="1" applyAlignment="1" applyProtection="1">
      <alignment horizontal="center" vertical="center"/>
    </xf>
    <xf numFmtId="0" fontId="28" fillId="0" borderId="31" xfId="7" applyNumberFormat="1" applyFont="1" applyFill="1" applyBorder="1" applyAlignment="1" applyProtection="1">
      <alignment horizontal="center" vertical="center"/>
    </xf>
    <xf numFmtId="0" fontId="28" fillId="0" borderId="31" xfId="5" applyNumberFormat="1" applyFont="1" applyFill="1" applyBorder="1" applyAlignment="1" applyProtection="1">
      <alignment horizontal="center" vertical="center"/>
    </xf>
    <xf numFmtId="0" fontId="28" fillId="0" borderId="31" xfId="8" applyNumberFormat="1" applyFont="1" applyFill="1" applyBorder="1" applyAlignment="1" applyProtection="1">
      <alignment horizontal="center" vertical="center"/>
    </xf>
    <xf numFmtId="0" fontId="28" fillId="0" borderId="32" xfId="5" applyNumberFormat="1" applyFont="1" applyFill="1" applyBorder="1" applyAlignment="1" applyProtection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30" fillId="0" borderId="12" xfId="12" applyNumberFormat="1" applyFont="1" applyFill="1" applyBorder="1" applyAlignment="1" applyProtection="1">
      <alignment horizontal="center" vertical="center"/>
    </xf>
    <xf numFmtId="0" fontId="30" fillId="0" borderId="13" xfId="0" quotePrefix="1" applyFont="1" applyFill="1" applyBorder="1" applyAlignment="1">
      <alignment horizontal="center" vertical="center"/>
    </xf>
    <xf numFmtId="0" fontId="28" fillId="0" borderId="35" xfId="7" applyNumberFormat="1" applyFont="1" applyFill="1" applyBorder="1" applyAlignment="1" applyProtection="1">
      <alignment horizontal="center" vertical="center"/>
    </xf>
    <xf numFmtId="0" fontId="28" fillId="0" borderId="18" xfId="7" applyNumberFormat="1" applyFont="1" applyFill="1" applyBorder="1" applyAlignment="1" applyProtection="1">
      <alignment horizontal="center" vertical="center"/>
    </xf>
    <xf numFmtId="0" fontId="28" fillId="0" borderId="18" xfId="4" applyNumberFormat="1" applyFont="1" applyFill="1" applyBorder="1" applyAlignment="1" applyProtection="1">
      <alignment horizontal="center" vertical="center"/>
    </xf>
    <xf numFmtId="0" fontId="28" fillId="0" borderId="39" xfId="4" applyNumberFormat="1" applyFont="1" applyFill="1" applyBorder="1" applyAlignment="1" applyProtection="1">
      <alignment horizontal="center" vertical="center"/>
    </xf>
    <xf numFmtId="0" fontId="28" fillId="0" borderId="35" xfId="6" applyNumberFormat="1" applyFont="1" applyFill="1" applyBorder="1" applyAlignment="1" applyProtection="1">
      <alignment horizontal="center" vertical="center"/>
    </xf>
    <xf numFmtId="0" fontId="28" fillId="0" borderId="18" xfId="3" applyNumberFormat="1" applyFont="1" applyFill="1" applyBorder="1" applyAlignment="1" applyProtection="1">
      <alignment horizontal="center" vertical="center"/>
    </xf>
    <xf numFmtId="0" fontId="28" fillId="0" borderId="18" xfId="6" applyNumberFormat="1" applyFont="1" applyFill="1" applyBorder="1" applyAlignment="1" applyProtection="1">
      <alignment horizontal="center" vertical="center"/>
    </xf>
    <xf numFmtId="0" fontId="28" fillId="0" borderId="39" xfId="3" applyNumberFormat="1" applyFont="1" applyFill="1" applyBorder="1" applyAlignment="1" applyProtection="1">
      <alignment horizontal="center" vertical="center"/>
    </xf>
    <xf numFmtId="0" fontId="28" fillId="0" borderId="9" xfId="8" applyNumberFormat="1" applyFont="1" applyFill="1" applyBorder="1" applyAlignment="1" applyProtection="1">
      <alignment horizontal="center" vertical="center"/>
    </xf>
    <xf numFmtId="0" fontId="28" fillId="0" borderId="7" xfId="7" applyNumberFormat="1" applyFont="1" applyFill="1" applyBorder="1" applyAlignment="1" applyProtection="1">
      <alignment horizontal="center" vertical="center"/>
    </xf>
    <xf numFmtId="0" fontId="28" fillId="0" borderId="7" xfId="5" applyNumberFormat="1" applyFont="1" applyFill="1" applyBorder="1" applyAlignment="1" applyProtection="1">
      <alignment horizontal="center" vertical="center"/>
    </xf>
    <xf numFmtId="0" fontId="28" fillId="0" borderId="7" xfId="8" applyNumberFormat="1" applyFont="1" applyFill="1" applyBorder="1" applyAlignment="1" applyProtection="1">
      <alignment horizontal="center" vertical="center"/>
    </xf>
    <xf numFmtId="0" fontId="28" fillId="0" borderId="10" xfId="5" applyNumberFormat="1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28" fillId="0" borderId="36" xfId="7" applyNumberFormat="1" applyFont="1" applyFill="1" applyBorder="1" applyAlignment="1" applyProtection="1">
      <alignment horizontal="center" vertical="center"/>
    </xf>
    <xf numFmtId="0" fontId="28" fillId="0" borderId="40" xfId="4" applyNumberFormat="1" applyFont="1" applyFill="1" applyBorder="1" applyAlignment="1" applyProtection="1">
      <alignment horizontal="center" vertical="center"/>
    </xf>
    <xf numFmtId="0" fontId="28" fillId="0" borderId="36" xfId="6" applyNumberFormat="1" applyFont="1" applyFill="1" applyBorder="1" applyAlignment="1" applyProtection="1">
      <alignment horizontal="center" vertical="center"/>
    </xf>
    <xf numFmtId="0" fontId="28" fillId="0" borderId="40" xfId="3" applyNumberFormat="1" applyFont="1" applyFill="1" applyBorder="1" applyAlignment="1" applyProtection="1">
      <alignment horizontal="center" vertical="center"/>
    </xf>
    <xf numFmtId="0" fontId="28" fillId="0" borderId="14" xfId="8" applyNumberFormat="1" applyFont="1" applyFill="1" applyBorder="1" applyAlignment="1" applyProtection="1">
      <alignment horizontal="center" vertical="center"/>
    </xf>
    <xf numFmtId="0" fontId="28" fillId="0" borderId="12" xfId="7" applyNumberFormat="1" applyFont="1" applyFill="1" applyBorder="1" applyAlignment="1" applyProtection="1">
      <alignment horizontal="center" vertical="center"/>
    </xf>
    <xf numFmtId="0" fontId="28" fillId="0" borderId="12" xfId="5" applyNumberFormat="1" applyFont="1" applyFill="1" applyBorder="1" applyAlignment="1" applyProtection="1">
      <alignment horizontal="center" vertical="center"/>
    </xf>
    <xf numFmtId="0" fontId="28" fillId="0" borderId="12" xfId="8" applyNumberFormat="1" applyFont="1" applyFill="1" applyBorder="1" applyAlignment="1" applyProtection="1">
      <alignment horizontal="center" vertical="center"/>
    </xf>
    <xf numFmtId="0" fontId="28" fillId="0" borderId="15" xfId="5" applyNumberFormat="1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8" fillId="0" borderId="17" xfId="5" applyNumberFormat="1" applyFont="1" applyFill="1" applyBorder="1" applyAlignment="1" applyProtection="1">
      <alignment horizontal="center" vertical="center"/>
    </xf>
    <xf numFmtId="0" fontId="28" fillId="0" borderId="17" xfId="8" applyNumberFormat="1" applyFont="1" applyFill="1" applyBorder="1" applyAlignment="1" applyProtection="1">
      <alignment horizontal="center" vertical="center"/>
    </xf>
    <xf numFmtId="0" fontId="28" fillId="0" borderId="17" xfId="7" applyNumberFormat="1" applyFont="1" applyFill="1" applyBorder="1" applyAlignment="1" applyProtection="1">
      <alignment horizontal="center" vertical="center"/>
    </xf>
    <xf numFmtId="0" fontId="28" fillId="0" borderId="13" xfId="7" applyNumberFormat="1" applyFont="1" applyFill="1" applyBorder="1" applyAlignment="1" applyProtection="1">
      <alignment horizontal="center" vertical="center"/>
    </xf>
    <xf numFmtId="0" fontId="28" fillId="0" borderId="18" xfId="5" applyNumberFormat="1" applyFont="1" applyFill="1" applyBorder="1" applyAlignment="1" applyProtection="1">
      <alignment horizontal="center" vertical="center"/>
    </xf>
    <xf numFmtId="0" fontId="28" fillId="0" borderId="18" xfId="8" applyNumberFormat="1" applyFont="1" applyFill="1" applyBorder="1" applyAlignment="1" applyProtection="1">
      <alignment horizontal="center" vertical="center"/>
    </xf>
    <xf numFmtId="0" fontId="28" fillId="0" borderId="40" xfId="5" applyNumberFormat="1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8" fillId="0" borderId="13" xfId="6" applyNumberFormat="1" applyFont="1" applyFill="1" applyBorder="1" applyAlignment="1" applyProtection="1">
      <alignment horizontal="center" vertical="center"/>
    </xf>
    <xf numFmtId="0" fontId="28" fillId="0" borderId="13" xfId="8" applyNumberFormat="1" applyFont="1" applyFill="1" applyBorder="1" applyAlignment="1" applyProtection="1">
      <alignment horizontal="center" vertical="center"/>
    </xf>
    <xf numFmtId="0" fontId="30" fillId="0" borderId="13" xfId="12" applyNumberFormat="1" applyFont="1" applyFill="1" applyBorder="1" applyAlignment="1" applyProtection="1">
      <alignment horizontal="center" vertical="center"/>
    </xf>
    <xf numFmtId="0" fontId="28" fillId="0" borderId="65" xfId="4" applyNumberFormat="1" applyFont="1" applyFill="1" applyBorder="1" applyAlignment="1" applyProtection="1">
      <alignment horizontal="center" vertical="center"/>
    </xf>
    <xf numFmtId="0" fontId="28" fillId="0" borderId="14" xfId="6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8" fillId="0" borderId="12" xfId="6" applyNumberFormat="1" applyFont="1" applyFill="1" applyBorder="1" applyAlignment="1" applyProtection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8" fillId="0" borderId="14" xfId="7" applyNumberFormat="1" applyFont="1" applyFill="1" applyBorder="1" applyAlignment="1" applyProtection="1">
      <alignment horizontal="center" vertical="center"/>
    </xf>
    <xf numFmtId="0" fontId="28" fillId="0" borderId="12" xfId="4" applyNumberFormat="1" applyFont="1" applyFill="1" applyBorder="1" applyAlignment="1" applyProtection="1">
      <alignment horizontal="center" vertical="center"/>
    </xf>
    <xf numFmtId="0" fontId="28" fillId="0" borderId="15" xfId="4" applyNumberFormat="1" applyFont="1" applyFill="1" applyBorder="1" applyAlignment="1" applyProtection="1">
      <alignment horizontal="center" vertical="center"/>
    </xf>
    <xf numFmtId="0" fontId="28" fillId="0" borderId="37" xfId="7" applyNumberFormat="1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30" fillId="0" borderId="12" xfId="12" applyNumberFormat="1" applyFont="1" applyFill="1" applyBorder="1" applyAlignment="1" applyProtection="1">
      <alignment horizontal="left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9" xfId="0" quotePrefix="1" applyFont="1" applyFill="1" applyBorder="1" applyAlignment="1">
      <alignment horizontal="center" vertical="center"/>
    </xf>
    <xf numFmtId="0" fontId="28" fillId="0" borderId="80" xfId="7" applyNumberFormat="1" applyFont="1" applyFill="1" applyBorder="1" applyAlignment="1" applyProtection="1">
      <alignment horizontal="center" vertical="center"/>
    </xf>
    <xf numFmtId="0" fontId="28" fillId="0" borderId="6" xfId="4" applyNumberFormat="1" applyFont="1" applyFill="1" applyBorder="1" applyAlignment="1" applyProtection="1">
      <alignment horizontal="center" vertical="center"/>
    </xf>
    <xf numFmtId="0" fontId="28" fillId="0" borderId="21" xfId="4" applyNumberFormat="1" applyFont="1" applyFill="1" applyBorder="1" applyAlignment="1" applyProtection="1">
      <alignment horizontal="center" vertical="center"/>
    </xf>
    <xf numFmtId="0" fontId="28" fillId="0" borderId="20" xfId="6" applyNumberFormat="1" applyFont="1" applyFill="1" applyBorder="1" applyAlignment="1" applyProtection="1">
      <alignment horizontal="center" vertical="center"/>
    </xf>
    <xf numFmtId="0" fontId="28" fillId="0" borderId="17" xfId="6" applyNumberFormat="1" applyFont="1" applyFill="1" applyBorder="1" applyAlignment="1" applyProtection="1">
      <alignment horizontal="center" vertical="center"/>
    </xf>
    <xf numFmtId="0" fontId="28" fillId="0" borderId="17" xfId="3" applyNumberFormat="1" applyFont="1" applyFill="1" applyBorder="1" applyAlignment="1" applyProtection="1">
      <alignment horizontal="center" vertical="center"/>
    </xf>
    <xf numFmtId="0" fontId="28" fillId="0" borderId="21" xfId="3" applyNumberFormat="1" applyFont="1" applyFill="1" applyBorder="1" applyAlignment="1" applyProtection="1">
      <alignment horizontal="center" vertical="center"/>
    </xf>
    <xf numFmtId="0" fontId="28" fillId="0" borderId="20" xfId="8" applyNumberFormat="1" applyFont="1" applyFill="1" applyBorder="1" applyAlignment="1" applyProtection="1">
      <alignment horizontal="center" vertical="center"/>
    </xf>
    <xf numFmtId="0" fontId="28" fillId="0" borderId="21" xfId="5" applyNumberFormat="1" applyFont="1" applyFill="1" applyBorder="1" applyAlignment="1" applyProtection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1" fontId="28" fillId="0" borderId="7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/>
    <xf numFmtId="0" fontId="28" fillId="0" borderId="7" xfId="10" applyNumberFormat="1" applyFont="1" applyFill="1" applyBorder="1" applyAlignment="1" applyProtection="1">
      <alignment horizontal="center" vertical="center"/>
    </xf>
    <xf numFmtId="0" fontId="28" fillId="0" borderId="7" xfId="4" applyNumberFormat="1" applyFont="1" applyFill="1" applyBorder="1" applyAlignment="1" applyProtection="1">
      <alignment horizontal="center" vertical="center"/>
    </xf>
    <xf numFmtId="0" fontId="28" fillId="0" borderId="7" xfId="6" applyNumberFormat="1" applyFont="1" applyFill="1" applyBorder="1" applyAlignment="1" applyProtection="1">
      <alignment horizontal="center" vertical="center"/>
    </xf>
    <xf numFmtId="0" fontId="28" fillId="0" borderId="7" xfId="3" applyNumberFormat="1" applyFont="1" applyFill="1" applyBorder="1" applyAlignment="1" applyProtection="1">
      <alignment horizontal="center" vertical="center"/>
    </xf>
    <xf numFmtId="1" fontId="28" fillId="0" borderId="6" xfId="2" applyNumberFormat="1" applyFont="1" applyFill="1" applyBorder="1" applyAlignment="1" applyProtection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28" fillId="0" borderId="13" xfId="9" applyNumberFormat="1" applyFont="1" applyFill="1" applyBorder="1" applyAlignment="1" applyProtection="1">
      <alignment horizontal="center" vertical="center"/>
    </xf>
    <xf numFmtId="164" fontId="32" fillId="0" borderId="18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/>
    <xf numFmtId="1" fontId="28" fillId="0" borderId="12" xfId="12" applyNumberFormat="1" applyFont="1" applyFill="1" applyBorder="1" applyAlignment="1" applyProtection="1">
      <alignment horizontal="center" vertical="center"/>
    </xf>
    <xf numFmtId="0" fontId="28" fillId="0" borderId="7" xfId="2" applyNumberFormat="1" applyFont="1" applyFill="1" applyBorder="1" applyAlignment="1" applyProtection="1">
      <alignment horizontal="center" vertical="center"/>
    </xf>
    <xf numFmtId="2" fontId="29" fillId="0" borderId="0" xfId="26" applyNumberFormat="1" applyFont="1" applyFill="1" applyBorder="1" applyAlignment="1">
      <alignment horizontal="center" vertical="center"/>
    </xf>
    <xf numFmtId="0" fontId="24" fillId="0" borderId="50" xfId="6" applyNumberFormat="1" applyFont="1" applyFill="1" applyBorder="1" applyAlignment="1" applyProtection="1">
      <alignment horizontal="center" vertical="center"/>
    </xf>
    <xf numFmtId="0" fontId="25" fillId="0" borderId="69" xfId="12" applyNumberFormat="1" applyFont="1" applyFill="1" applyBorder="1" applyAlignment="1" applyProtection="1">
      <alignment horizontal="left" vertical="center"/>
    </xf>
    <xf numFmtId="0" fontId="25" fillId="0" borderId="50" xfId="12" applyNumberFormat="1" applyFont="1" applyFill="1" applyBorder="1" applyAlignment="1" applyProtection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6" xfId="12" applyNumberFormat="1" applyFont="1" applyFill="1" applyBorder="1" applyAlignment="1" applyProtection="1">
      <alignment horizontal="left" vertical="center"/>
    </xf>
    <xf numFmtId="0" fontId="25" fillId="0" borderId="22" xfId="12" applyNumberFormat="1" applyFont="1" applyFill="1" applyBorder="1" applyAlignment="1" applyProtection="1">
      <alignment horizontal="left" vertical="center"/>
    </xf>
    <xf numFmtId="0" fontId="34" fillId="0" borderId="0" xfId="0" applyFont="1" applyFill="1"/>
    <xf numFmtId="0" fontId="34" fillId="0" borderId="0" xfId="0" applyFont="1"/>
    <xf numFmtId="0" fontId="35" fillId="0" borderId="3" xfId="7" applyNumberFormat="1" applyFont="1" applyFill="1" applyBorder="1" applyAlignment="1" applyProtection="1">
      <alignment horizontal="center" vertical="center"/>
    </xf>
    <xf numFmtId="0" fontId="35" fillId="0" borderId="4" xfId="7" applyNumberFormat="1" applyFont="1" applyFill="1" applyBorder="1" applyAlignment="1" applyProtection="1">
      <alignment horizontal="center" vertical="center"/>
    </xf>
    <xf numFmtId="0" fontId="35" fillId="0" borderId="4" xfId="4" applyNumberFormat="1" applyFont="1" applyFill="1" applyBorder="1" applyAlignment="1" applyProtection="1">
      <alignment horizontal="center" vertical="center"/>
    </xf>
    <xf numFmtId="0" fontId="35" fillId="0" borderId="5" xfId="4" applyNumberFormat="1" applyFont="1" applyFill="1" applyBorder="1" applyAlignment="1" applyProtection="1">
      <alignment horizontal="center" vertical="center"/>
    </xf>
    <xf numFmtId="0" fontId="35" fillId="0" borderId="3" xfId="6" applyNumberFormat="1" applyFont="1" applyFill="1" applyBorder="1" applyAlignment="1" applyProtection="1">
      <alignment horizontal="center" vertical="center"/>
    </xf>
    <xf numFmtId="0" fontId="35" fillId="0" borderId="4" xfId="3" applyNumberFormat="1" applyFont="1" applyFill="1" applyBorder="1" applyAlignment="1" applyProtection="1">
      <alignment horizontal="center" vertical="center"/>
    </xf>
    <xf numFmtId="0" fontId="35" fillId="0" borderId="4" xfId="6" applyNumberFormat="1" applyFont="1" applyFill="1" applyBorder="1" applyAlignment="1" applyProtection="1">
      <alignment horizontal="center" vertical="center"/>
    </xf>
    <xf numFmtId="0" fontId="35" fillId="0" borderId="5" xfId="3" applyNumberFormat="1" applyFont="1" applyFill="1" applyBorder="1" applyAlignment="1" applyProtection="1">
      <alignment horizontal="center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3" fillId="0" borderId="30" xfId="7" applyNumberFormat="1" applyFont="1" applyFill="1" applyBorder="1" applyAlignment="1" applyProtection="1">
      <alignment horizontal="center" vertical="center"/>
    </xf>
    <xf numFmtId="0" fontId="33" fillId="0" borderId="31" xfId="7" applyNumberFormat="1" applyFont="1" applyFill="1" applyBorder="1" applyAlignment="1" applyProtection="1">
      <alignment horizontal="center" vertical="center"/>
    </xf>
    <xf numFmtId="0" fontId="33" fillId="0" borderId="31" xfId="4" applyNumberFormat="1" applyFont="1" applyFill="1" applyBorder="1" applyAlignment="1" applyProtection="1">
      <alignment horizontal="center" vertical="center"/>
    </xf>
    <xf numFmtId="0" fontId="33" fillId="0" borderId="32" xfId="4" applyNumberFormat="1" applyFont="1" applyFill="1" applyBorder="1" applyAlignment="1" applyProtection="1">
      <alignment horizontal="center" vertical="center"/>
    </xf>
    <xf numFmtId="0" fontId="33" fillId="0" borderId="30" xfId="6" applyNumberFormat="1" applyFont="1" applyFill="1" applyBorder="1" applyAlignment="1" applyProtection="1">
      <alignment horizontal="center" vertical="center"/>
    </xf>
    <xf numFmtId="0" fontId="33" fillId="0" borderId="31" xfId="3" applyNumberFormat="1" applyFont="1" applyFill="1" applyBorder="1" applyAlignment="1" applyProtection="1">
      <alignment horizontal="center" vertical="center"/>
    </xf>
    <xf numFmtId="0" fontId="33" fillId="0" borderId="31" xfId="6" applyNumberFormat="1" applyFont="1" applyFill="1" applyBorder="1" applyAlignment="1" applyProtection="1">
      <alignment horizontal="center" vertical="center"/>
    </xf>
    <xf numFmtId="0" fontId="33" fillId="0" borderId="32" xfId="3" applyNumberFormat="1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/>
    </xf>
    <xf numFmtId="0" fontId="35" fillId="0" borderId="16" xfId="12" applyNumberFormat="1" applyFont="1" applyFill="1" applyBorder="1" applyAlignment="1" applyProtection="1">
      <alignment horizontal="center" vertical="center"/>
    </xf>
    <xf numFmtId="0" fontId="35" fillId="0" borderId="13" xfId="12" applyNumberFormat="1" applyFont="1" applyFill="1" applyBorder="1" applyAlignment="1" applyProtection="1">
      <alignment horizontal="center" vertical="center"/>
    </xf>
    <xf numFmtId="0" fontId="33" fillId="0" borderId="14" xfId="7" applyNumberFormat="1" applyFont="1" applyFill="1" applyBorder="1" applyAlignment="1" applyProtection="1">
      <alignment horizontal="center" vertical="center"/>
    </xf>
    <xf numFmtId="0" fontId="33" fillId="0" borderId="12" xfId="7" applyNumberFormat="1" applyFont="1" applyFill="1" applyBorder="1" applyAlignment="1" applyProtection="1">
      <alignment horizontal="center" vertical="center"/>
    </xf>
    <xf numFmtId="0" fontId="33" fillId="0" borderId="12" xfId="4" applyNumberFormat="1" applyFont="1" applyFill="1" applyBorder="1" applyAlignment="1" applyProtection="1">
      <alignment horizontal="center" vertical="center"/>
    </xf>
    <xf numFmtId="0" fontId="33" fillId="0" borderId="15" xfId="4" applyNumberFormat="1" applyFont="1" applyFill="1" applyBorder="1" applyAlignment="1" applyProtection="1">
      <alignment horizontal="center" vertical="center"/>
    </xf>
    <xf numFmtId="0" fontId="33" fillId="0" borderId="14" xfId="6" applyNumberFormat="1" applyFont="1" applyFill="1" applyBorder="1" applyAlignment="1" applyProtection="1">
      <alignment horizontal="center" vertical="center"/>
    </xf>
    <xf numFmtId="0" fontId="33" fillId="0" borderId="12" xfId="3" applyNumberFormat="1" applyFont="1" applyFill="1" applyBorder="1" applyAlignment="1" applyProtection="1">
      <alignment horizontal="center" vertical="center"/>
    </xf>
    <xf numFmtId="0" fontId="33" fillId="0" borderId="12" xfId="6" applyNumberFormat="1" applyFont="1" applyFill="1" applyBorder="1" applyAlignment="1" applyProtection="1">
      <alignment horizontal="center" vertical="center"/>
    </xf>
    <xf numFmtId="0" fontId="33" fillId="0" borderId="15" xfId="3" applyNumberFormat="1" applyFont="1" applyFill="1" applyBorder="1" applyAlignment="1" applyProtection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3" xfId="0" quotePrefix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left" vertical="center"/>
    </xf>
    <xf numFmtId="0" fontId="35" fillId="0" borderId="12" xfId="12" applyNumberFormat="1" applyFont="1" applyFill="1" applyBorder="1" applyAlignment="1" applyProtection="1">
      <alignment horizontal="center" vertical="center"/>
    </xf>
    <xf numFmtId="0" fontId="35" fillId="0" borderId="12" xfId="0" applyFont="1" applyFill="1" applyBorder="1" applyAlignment="1">
      <alignment horizontal="left" vertical="center"/>
    </xf>
    <xf numFmtId="0" fontId="33" fillId="0" borderId="17" xfId="4" applyNumberFormat="1" applyFont="1" applyFill="1" applyBorder="1" applyAlignment="1" applyProtection="1">
      <alignment horizontal="center" vertical="center"/>
    </xf>
    <xf numFmtId="0" fontId="33" fillId="0" borderId="17" xfId="7" applyNumberFormat="1" applyFont="1" applyFill="1" applyBorder="1" applyAlignment="1" applyProtection="1">
      <alignment horizontal="center" vertical="center"/>
    </xf>
    <xf numFmtId="0" fontId="33" fillId="0" borderId="17" xfId="6" applyNumberFormat="1" applyFont="1" applyFill="1" applyBorder="1" applyAlignment="1" applyProtection="1">
      <alignment horizontal="center" vertical="center"/>
    </xf>
    <xf numFmtId="0" fontId="33" fillId="0" borderId="13" xfId="6" applyNumberFormat="1" applyFont="1" applyFill="1" applyBorder="1" applyAlignment="1" applyProtection="1">
      <alignment horizontal="center" vertical="center"/>
    </xf>
    <xf numFmtId="0" fontId="33" fillId="0" borderId="18" xfId="3" applyNumberFormat="1" applyFont="1" applyFill="1" applyBorder="1" applyAlignment="1" applyProtection="1">
      <alignment horizontal="center" vertical="center"/>
    </xf>
    <xf numFmtId="0" fontId="33" fillId="0" borderId="18" xfId="6" applyNumberFormat="1" applyFont="1" applyFill="1" applyBorder="1" applyAlignment="1" applyProtection="1">
      <alignment horizontal="center" vertical="center"/>
    </xf>
    <xf numFmtId="0" fontId="33" fillId="0" borderId="40" xfId="3" applyNumberFormat="1" applyFont="1" applyFill="1" applyBorder="1" applyAlignment="1" applyProtection="1">
      <alignment horizontal="center" vertical="center"/>
    </xf>
    <xf numFmtId="0" fontId="33" fillId="0" borderId="20" xfId="6" applyNumberFormat="1" applyFont="1" applyFill="1" applyBorder="1" applyAlignment="1" applyProtection="1">
      <alignment horizontal="center" vertical="center"/>
    </xf>
    <xf numFmtId="0" fontId="33" fillId="0" borderId="19" xfId="6" applyNumberFormat="1" applyFont="1" applyFill="1" applyBorder="1" applyAlignment="1" applyProtection="1">
      <alignment horizontal="center" vertical="center"/>
    </xf>
    <xf numFmtId="0" fontId="33" fillId="0" borderId="66" xfId="3" applyNumberFormat="1" applyFont="1" applyFill="1" applyBorder="1" applyAlignment="1" applyProtection="1">
      <alignment horizontal="center" vertical="center"/>
    </xf>
    <xf numFmtId="0" fontId="33" fillId="0" borderId="46" xfId="6" applyNumberFormat="1" applyFont="1" applyFill="1" applyBorder="1" applyAlignment="1" applyProtection="1">
      <alignment horizontal="center" vertical="center"/>
    </xf>
    <xf numFmtId="0" fontId="34" fillId="0" borderId="18" xfId="0" applyFont="1" applyFill="1" applyBorder="1"/>
    <xf numFmtId="0" fontId="34" fillId="0" borderId="34" xfId="0" applyFont="1" applyFill="1" applyBorder="1"/>
    <xf numFmtId="0" fontId="35" fillId="0" borderId="17" xfId="0" applyFont="1" applyFill="1" applyBorder="1" applyAlignment="1">
      <alignment horizontal="left" vertical="center"/>
    </xf>
    <xf numFmtId="0" fontId="34" fillId="0" borderId="46" xfId="0" applyFont="1" applyFill="1" applyBorder="1"/>
    <xf numFmtId="0" fontId="33" fillId="0" borderId="18" xfId="7" applyNumberFormat="1" applyFont="1" applyFill="1" applyBorder="1" applyAlignment="1" applyProtection="1">
      <alignment horizontal="center" vertical="center"/>
    </xf>
    <xf numFmtId="0" fontId="33" fillId="0" borderId="40" xfId="4" applyNumberFormat="1" applyFont="1" applyFill="1" applyBorder="1" applyAlignment="1" applyProtection="1">
      <alignment horizontal="center" vertical="center"/>
    </xf>
    <xf numFmtId="0" fontId="35" fillId="0" borderId="18" xfId="12" applyNumberFormat="1" applyFont="1" applyFill="1" applyBorder="1" applyAlignment="1" applyProtection="1">
      <alignment horizontal="left" vertical="center"/>
    </xf>
    <xf numFmtId="0" fontId="33" fillId="0" borderId="46" xfId="7" applyNumberFormat="1" applyFont="1" applyFill="1" applyBorder="1" applyAlignment="1" applyProtection="1">
      <alignment horizontal="center" vertical="center"/>
    </xf>
    <xf numFmtId="0" fontId="33" fillId="0" borderId="18" xfId="4" applyNumberFormat="1" applyFont="1" applyFill="1" applyBorder="1" applyAlignment="1" applyProtection="1">
      <alignment horizontal="center" vertical="center"/>
    </xf>
    <xf numFmtId="0" fontId="33" fillId="0" borderId="9" xfId="7" applyNumberFormat="1" applyFont="1" applyFill="1" applyBorder="1" applyAlignment="1" applyProtection="1">
      <alignment horizontal="center" vertical="center"/>
    </xf>
    <xf numFmtId="0" fontId="33" fillId="0" borderId="7" xfId="7" applyNumberFormat="1" applyFont="1" applyFill="1" applyBorder="1" applyAlignment="1" applyProtection="1">
      <alignment horizontal="center" vertical="center"/>
    </xf>
    <xf numFmtId="0" fontId="33" fillId="0" borderId="7" xfId="4" applyNumberFormat="1" applyFont="1" applyFill="1" applyBorder="1" applyAlignment="1" applyProtection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5" fillId="0" borderId="6" xfId="12" applyNumberFormat="1" applyFont="1" applyFill="1" applyBorder="1" applyAlignment="1" applyProtection="1">
      <alignment horizontal="left" vertical="center"/>
    </xf>
    <xf numFmtId="0" fontId="35" fillId="0" borderId="17" xfId="12" applyNumberFormat="1" applyFont="1" applyFill="1" applyBorder="1" applyAlignment="1" applyProtection="1">
      <alignment horizontal="center" vertical="center"/>
    </xf>
    <xf numFmtId="0" fontId="35" fillId="0" borderId="19" xfId="12" applyNumberFormat="1" applyFont="1" applyFill="1" applyBorder="1" applyAlignment="1" applyProtection="1">
      <alignment horizontal="center" vertical="center"/>
    </xf>
    <xf numFmtId="0" fontId="33" fillId="0" borderId="20" xfId="7" applyNumberFormat="1" applyFont="1" applyFill="1" applyBorder="1" applyAlignment="1" applyProtection="1">
      <alignment horizontal="center" vertical="center"/>
    </xf>
    <xf numFmtId="0" fontId="33" fillId="0" borderId="21" xfId="4" applyNumberFormat="1" applyFont="1" applyFill="1" applyBorder="1" applyAlignment="1" applyProtection="1">
      <alignment horizontal="center" vertical="center"/>
    </xf>
    <xf numFmtId="0" fontId="33" fillId="0" borderId="17" xfId="3" applyNumberFormat="1" applyFont="1" applyFill="1" applyBorder="1" applyAlignment="1" applyProtection="1">
      <alignment horizontal="center" vertical="center"/>
    </xf>
    <xf numFmtId="0" fontId="33" fillId="0" borderId="21" xfId="3" applyNumberFormat="1" applyFont="1" applyFill="1" applyBorder="1" applyAlignment="1" applyProtection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76" xfId="12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/>
    <xf numFmtId="0" fontId="33" fillId="0" borderId="67" xfId="10" applyNumberFormat="1" applyFont="1" applyFill="1" applyBorder="1" applyAlignment="1" applyProtection="1">
      <alignment horizontal="center" vertical="center"/>
    </xf>
    <xf numFmtId="0" fontId="33" fillId="0" borderId="67" xfId="7" applyNumberFormat="1" applyFont="1" applyFill="1" applyBorder="1" applyAlignment="1" applyProtection="1">
      <alignment horizontal="center" vertical="center"/>
    </xf>
    <xf numFmtId="0" fontId="33" fillId="0" borderId="67" xfId="4" applyNumberFormat="1" applyFont="1" applyFill="1" applyBorder="1" applyAlignment="1" applyProtection="1">
      <alignment horizontal="center" vertical="center"/>
    </xf>
    <xf numFmtId="0" fontId="33" fillId="0" borderId="67" xfId="6" applyNumberFormat="1" applyFont="1" applyFill="1" applyBorder="1" applyAlignment="1" applyProtection="1">
      <alignment horizontal="center" vertical="center"/>
    </xf>
    <xf numFmtId="0" fontId="33" fillId="0" borderId="67" xfId="3" applyNumberFormat="1" applyFont="1" applyFill="1" applyBorder="1" applyAlignment="1" applyProtection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164" fontId="33" fillId="0" borderId="67" xfId="2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8" xfId="9" applyNumberFormat="1" applyFont="1" applyFill="1" applyBorder="1" applyAlignment="1" applyProtection="1">
      <alignment horizontal="center" vertical="center"/>
    </xf>
    <xf numFmtId="164" fontId="33" fillId="0" borderId="18" xfId="2" applyNumberFormat="1" applyFont="1" applyFill="1" applyBorder="1" applyAlignment="1" applyProtection="1">
      <alignment horizontal="center" vertical="center"/>
    </xf>
    <xf numFmtId="0" fontId="35" fillId="0" borderId="0" xfId="0" applyFont="1" applyFill="1" applyAlignment="1"/>
    <xf numFmtId="0" fontId="33" fillId="0" borderId="7" xfId="12" applyNumberFormat="1" applyFont="1" applyFill="1" applyBorder="1" applyAlignment="1" applyProtection="1">
      <alignment horizontal="center" vertical="center"/>
    </xf>
    <xf numFmtId="0" fontId="33" fillId="0" borderId="7" xfId="2" applyNumberFormat="1" applyFont="1" applyFill="1" applyBorder="1" applyAlignment="1" applyProtection="1">
      <alignment horizontal="center" vertical="center"/>
    </xf>
    <xf numFmtId="2" fontId="34" fillId="0" borderId="0" xfId="0" applyNumberFormat="1" applyFont="1" applyFill="1"/>
    <xf numFmtId="0" fontId="27" fillId="0" borderId="1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5" fillId="0" borderId="24" xfId="12" applyNumberFormat="1" applyFont="1" applyFill="1" applyBorder="1" applyAlignment="1" applyProtection="1">
      <alignment horizontal="center" vertical="center"/>
    </xf>
    <xf numFmtId="0" fontId="25" fillId="0" borderId="0" xfId="12" applyNumberFormat="1" applyFont="1" applyFill="1" applyBorder="1" applyAlignment="1" applyProtection="1">
      <alignment horizontal="center" vertical="center"/>
    </xf>
    <xf numFmtId="0" fontId="25" fillId="0" borderId="84" xfId="12" applyNumberFormat="1" applyFont="1" applyFill="1" applyBorder="1" applyAlignment="1" applyProtection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4" fillId="0" borderId="18" xfId="9" applyNumberFormat="1" applyFont="1" applyFill="1" applyBorder="1" applyAlignment="1" applyProtection="1">
      <alignment horizontal="center" vertical="center"/>
    </xf>
    <xf numFmtId="0" fontId="24" fillId="0" borderId="18" xfId="9" applyNumberFormat="1" applyFont="1" applyFill="1" applyBorder="1" applyAlignment="1" applyProtection="1">
      <alignment horizontal="center" vertical="center" wrapText="1"/>
    </xf>
    <xf numFmtId="0" fontId="24" fillId="0" borderId="42" xfId="9" applyNumberFormat="1" applyFont="1" applyFill="1" applyBorder="1" applyAlignment="1" applyProtection="1">
      <alignment horizontal="center" vertical="center" wrapText="1"/>
    </xf>
    <xf numFmtId="0" fontId="25" fillId="0" borderId="43" xfId="7" applyNumberFormat="1" applyFont="1" applyFill="1" applyBorder="1" applyAlignment="1" applyProtection="1">
      <alignment horizontal="center" vertical="center"/>
    </xf>
    <xf numFmtId="0" fontId="25" fillId="0" borderId="44" xfId="7" applyNumberFormat="1" applyFont="1" applyFill="1" applyBorder="1" applyAlignment="1" applyProtection="1">
      <alignment horizontal="center" vertical="center"/>
    </xf>
    <xf numFmtId="0" fontId="25" fillId="0" borderId="45" xfId="7" applyNumberFormat="1" applyFont="1" applyFill="1" applyBorder="1" applyAlignment="1" applyProtection="1">
      <alignment horizontal="center" vertical="center"/>
    </xf>
    <xf numFmtId="0" fontId="25" fillId="0" borderId="46" xfId="7" applyNumberFormat="1" applyFont="1" applyFill="1" applyBorder="1" applyAlignment="1" applyProtection="1">
      <alignment horizontal="center" vertical="center"/>
    </xf>
    <xf numFmtId="0" fontId="25" fillId="0" borderId="18" xfId="7" applyNumberFormat="1" applyFont="1" applyFill="1" applyBorder="1" applyAlignment="1" applyProtection="1">
      <alignment horizontal="center" vertical="center"/>
    </xf>
    <xf numFmtId="0" fontId="25" fillId="0" borderId="47" xfId="7" applyNumberFormat="1" applyFont="1" applyFill="1" applyBorder="1" applyAlignment="1" applyProtection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36" xfId="8" applyNumberFormat="1" applyFont="1" applyFill="1" applyBorder="1" applyAlignment="1" applyProtection="1">
      <alignment horizontal="center" vertical="center"/>
    </xf>
    <xf numFmtId="0" fontId="30" fillId="0" borderId="52" xfId="8" applyNumberFormat="1" applyFont="1" applyFill="1" applyBorder="1" applyAlignment="1" applyProtection="1">
      <alignment horizontal="center" vertical="center"/>
    </xf>
    <xf numFmtId="0" fontId="30" fillId="0" borderId="16" xfId="8" applyNumberFormat="1" applyFont="1" applyFill="1" applyBorder="1" applyAlignment="1" applyProtection="1">
      <alignment horizontal="center" vertical="center"/>
    </xf>
    <xf numFmtId="0" fontId="30" fillId="0" borderId="13" xfId="8" applyNumberFormat="1" applyFont="1" applyFill="1" applyBorder="1" applyAlignment="1" applyProtection="1">
      <alignment horizontal="center" vertical="center"/>
    </xf>
    <xf numFmtId="0" fontId="30" fillId="0" borderId="40" xfId="8" applyNumberFormat="1" applyFont="1" applyFill="1" applyBorder="1" applyAlignment="1" applyProtection="1">
      <alignment horizontal="center" vertical="center"/>
    </xf>
    <xf numFmtId="0" fontId="30" fillId="0" borderId="30" xfId="7" applyNumberFormat="1" applyFont="1" applyFill="1" applyBorder="1" applyAlignment="1" applyProtection="1">
      <alignment horizontal="center" vertical="center"/>
    </xf>
    <xf numFmtId="0" fontId="30" fillId="0" borderId="31" xfId="7" applyNumberFormat="1" applyFont="1" applyFill="1" applyBorder="1" applyAlignment="1" applyProtection="1">
      <alignment horizontal="center" vertical="center"/>
    </xf>
    <xf numFmtId="0" fontId="30" fillId="0" borderId="32" xfId="7" applyNumberFormat="1" applyFont="1" applyFill="1" applyBorder="1" applyAlignment="1" applyProtection="1">
      <alignment horizontal="center" vertical="center"/>
    </xf>
    <xf numFmtId="0" fontId="30" fillId="0" borderId="53" xfId="6" applyNumberFormat="1" applyFont="1" applyFill="1" applyBorder="1" applyAlignment="1" applyProtection="1">
      <alignment horizontal="center" vertical="center"/>
    </xf>
    <xf numFmtId="0" fontId="30" fillId="0" borderId="54" xfId="6" applyNumberFormat="1" applyFont="1" applyFill="1" applyBorder="1" applyAlignment="1" applyProtection="1">
      <alignment horizontal="center" vertical="center"/>
    </xf>
    <xf numFmtId="0" fontId="30" fillId="0" borderId="55" xfId="6" applyNumberFormat="1" applyFont="1" applyFill="1" applyBorder="1" applyAlignment="1" applyProtection="1">
      <alignment horizontal="center" vertical="center"/>
    </xf>
    <xf numFmtId="0" fontId="30" fillId="0" borderId="12" xfId="7" applyNumberFormat="1" applyFont="1" applyFill="1" applyBorder="1" applyAlignment="1" applyProtection="1">
      <alignment horizontal="center" vertical="center"/>
    </xf>
    <xf numFmtId="0" fontId="30" fillId="0" borderId="15" xfId="7" applyNumberFormat="1" applyFont="1" applyFill="1" applyBorder="1" applyAlignment="1" applyProtection="1">
      <alignment horizontal="center" vertical="center"/>
    </xf>
    <xf numFmtId="0" fontId="28" fillId="0" borderId="16" xfId="9" applyNumberFormat="1" applyFont="1" applyFill="1" applyBorder="1" applyAlignment="1" applyProtection="1">
      <alignment horizontal="center" vertical="center" wrapText="1"/>
    </xf>
    <xf numFmtId="0" fontId="30" fillId="0" borderId="13" xfId="6" applyNumberFormat="1" applyFont="1" applyFill="1" applyBorder="1" applyAlignment="1" applyProtection="1">
      <alignment horizontal="center" vertical="center"/>
    </xf>
    <xf numFmtId="0" fontId="30" fillId="0" borderId="52" xfId="6" applyNumberFormat="1" applyFont="1" applyFill="1" applyBorder="1" applyAlignment="1" applyProtection="1">
      <alignment horizontal="center" vertical="center"/>
    </xf>
    <xf numFmtId="0" fontId="30" fillId="0" borderId="40" xfId="6" applyNumberFormat="1" applyFont="1" applyFill="1" applyBorder="1" applyAlignment="1" applyProtection="1">
      <alignment horizontal="center" vertical="center"/>
    </xf>
    <xf numFmtId="0" fontId="28" fillId="0" borderId="12" xfId="9" applyNumberFormat="1" applyFont="1" applyFill="1" applyBorder="1" applyAlignment="1" applyProtection="1">
      <alignment horizontal="center" vertical="center" wrapText="1"/>
    </xf>
    <xf numFmtId="0" fontId="28" fillId="0" borderId="13" xfId="9" applyNumberFormat="1" applyFont="1" applyFill="1" applyBorder="1" applyAlignment="1" applyProtection="1">
      <alignment horizontal="center" vertical="center" wrapText="1"/>
    </xf>
    <xf numFmtId="0" fontId="30" fillId="0" borderId="53" xfId="8" applyNumberFormat="1" applyFont="1" applyFill="1" applyBorder="1" applyAlignment="1" applyProtection="1">
      <alignment horizontal="center" vertical="center"/>
    </xf>
    <xf numFmtId="0" fontId="30" fillId="0" borderId="54" xfId="8" applyNumberFormat="1" applyFont="1" applyFill="1" applyBorder="1" applyAlignment="1" applyProtection="1">
      <alignment horizontal="center" vertical="center"/>
    </xf>
    <xf numFmtId="0" fontId="30" fillId="0" borderId="55" xfId="8" applyNumberFormat="1" applyFont="1" applyFill="1" applyBorder="1" applyAlignment="1" applyProtection="1">
      <alignment horizontal="center" vertical="center"/>
    </xf>
    <xf numFmtId="0" fontId="30" fillId="0" borderId="14" xfId="7" applyNumberFormat="1" applyFont="1" applyFill="1" applyBorder="1" applyAlignment="1" applyProtection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3" xfId="9" applyNumberFormat="1" applyFont="1" applyFill="1" applyBorder="1" applyAlignment="1" applyProtection="1">
      <alignment horizontal="center" vertical="center"/>
    </xf>
    <xf numFmtId="0" fontId="28" fillId="0" borderId="52" xfId="9" applyNumberFormat="1" applyFont="1" applyFill="1" applyBorder="1" applyAlignment="1" applyProtection="1">
      <alignment horizontal="center" vertical="center"/>
    </xf>
    <xf numFmtId="0" fontId="28" fillId="0" borderId="16" xfId="9" applyNumberFormat="1" applyFont="1" applyFill="1" applyBorder="1" applyAlignment="1" applyProtection="1">
      <alignment horizontal="center" vertical="center"/>
    </xf>
    <xf numFmtId="0" fontId="28" fillId="0" borderId="12" xfId="9" applyNumberFormat="1" applyFont="1" applyFill="1" applyBorder="1" applyAlignment="1" applyProtection="1">
      <alignment horizontal="center" vertical="center"/>
    </xf>
    <xf numFmtId="0" fontId="30" fillId="0" borderId="36" xfId="6" applyNumberFormat="1" applyFont="1" applyFill="1" applyBorder="1" applyAlignment="1" applyProtection="1">
      <alignment horizontal="center" vertical="center"/>
    </xf>
    <xf numFmtId="0" fontId="30" fillId="0" borderId="16" xfId="6" applyNumberFormat="1" applyFont="1" applyFill="1" applyBorder="1" applyAlignment="1" applyProtection="1">
      <alignment horizontal="center" vertical="center"/>
    </xf>
    <xf numFmtId="0" fontId="28" fillId="0" borderId="79" xfId="0" applyFont="1" applyFill="1" applyBorder="1" applyAlignment="1">
      <alignment horizontal="right" vertical="center"/>
    </xf>
    <xf numFmtId="0" fontId="28" fillId="0" borderId="81" xfId="0" applyFont="1" applyFill="1" applyBorder="1" applyAlignment="1">
      <alignment horizontal="right" vertical="center"/>
    </xf>
    <xf numFmtId="0" fontId="28" fillId="0" borderId="82" xfId="0" applyFont="1" applyFill="1" applyBorder="1" applyAlignment="1">
      <alignment horizontal="right" vertical="center"/>
    </xf>
    <xf numFmtId="0" fontId="24" fillId="0" borderId="5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30" xfId="7" applyNumberFormat="1" applyFont="1" applyFill="1" applyBorder="1" applyAlignment="1" applyProtection="1">
      <alignment horizontal="center" vertical="center"/>
    </xf>
    <xf numFmtId="0" fontId="25" fillId="0" borderId="31" xfId="7" applyNumberFormat="1" applyFont="1" applyFill="1" applyBorder="1" applyAlignment="1" applyProtection="1">
      <alignment horizontal="center" vertical="center"/>
    </xf>
    <xf numFmtId="0" fontId="25" fillId="0" borderId="32" xfId="7" applyNumberFormat="1" applyFont="1" applyFill="1" applyBorder="1" applyAlignment="1" applyProtection="1">
      <alignment horizontal="center" vertical="center"/>
    </xf>
    <xf numFmtId="0" fontId="25" fillId="0" borderId="30" xfId="6" applyNumberFormat="1" applyFont="1" applyFill="1" applyBorder="1" applyAlignment="1" applyProtection="1">
      <alignment horizontal="center" vertical="center"/>
    </xf>
    <xf numFmtId="0" fontId="25" fillId="0" borderId="31" xfId="6" applyNumberFormat="1" applyFont="1" applyFill="1" applyBorder="1" applyAlignment="1" applyProtection="1">
      <alignment horizontal="center" vertical="center"/>
    </xf>
    <xf numFmtId="0" fontId="25" fillId="0" borderId="32" xfId="6" applyNumberFormat="1" applyFont="1" applyFill="1" applyBorder="1" applyAlignment="1" applyProtection="1">
      <alignment horizontal="center" vertical="center"/>
    </xf>
    <xf numFmtId="0" fontId="24" fillId="0" borderId="16" xfId="9" applyNumberFormat="1" applyFont="1" applyFill="1" applyBorder="1" applyAlignment="1" applyProtection="1">
      <alignment horizontal="center" vertical="center" wrapText="1"/>
    </xf>
    <xf numFmtId="0" fontId="24" fillId="0" borderId="12" xfId="9" applyNumberFormat="1" applyFont="1" applyFill="1" applyBorder="1" applyAlignment="1" applyProtection="1">
      <alignment horizontal="center" vertical="center" wrapText="1"/>
    </xf>
    <xf numFmtId="0" fontId="25" fillId="0" borderId="14" xfId="7" applyNumberFormat="1" applyFont="1" applyFill="1" applyBorder="1" applyAlignment="1" applyProtection="1">
      <alignment horizontal="center" vertical="center"/>
    </xf>
    <xf numFmtId="0" fontId="25" fillId="0" borderId="12" xfId="7" applyNumberFormat="1" applyFont="1" applyFill="1" applyBorder="1" applyAlignment="1" applyProtection="1">
      <alignment horizontal="center" vertical="center"/>
    </xf>
    <xf numFmtId="0" fontId="25" fillId="0" borderId="14" xfId="6" applyNumberFormat="1" applyFont="1" applyFill="1" applyBorder="1" applyAlignment="1" applyProtection="1">
      <alignment horizontal="center" vertical="center"/>
    </xf>
    <xf numFmtId="0" fontId="25" fillId="0" borderId="12" xfId="6" applyNumberFormat="1" applyFont="1" applyFill="1" applyBorder="1" applyAlignment="1" applyProtection="1">
      <alignment horizontal="center" vertical="center"/>
    </xf>
    <xf numFmtId="0" fontId="25" fillId="0" borderId="15" xfId="6" applyNumberFormat="1" applyFont="1" applyFill="1" applyBorder="1" applyAlignment="1" applyProtection="1">
      <alignment horizontal="center" vertical="center"/>
    </xf>
    <xf numFmtId="0" fontId="25" fillId="0" borderId="15" xfId="7" applyNumberFormat="1" applyFont="1" applyFill="1" applyBorder="1" applyAlignment="1" applyProtection="1">
      <alignment horizontal="center" vertical="center"/>
    </xf>
    <xf numFmtId="0" fontId="24" fillId="0" borderId="12" xfId="9" applyNumberFormat="1" applyFont="1" applyFill="1" applyBorder="1" applyAlignment="1" applyProtection="1">
      <alignment horizontal="center" vertical="center"/>
    </xf>
    <xf numFmtId="0" fontId="24" fillId="0" borderId="13" xfId="9" applyNumberFormat="1" applyFont="1" applyFill="1" applyBorder="1" applyAlignment="1" applyProtection="1">
      <alignment horizontal="center" vertical="center" wrapText="1"/>
    </xf>
    <xf numFmtId="0" fontId="24" fillId="0" borderId="7" xfId="9" applyNumberFormat="1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1" xfId="9" applyNumberFormat="1" applyFont="1" applyFill="1" applyBorder="1" applyAlignment="1" applyProtection="1">
      <alignment horizontal="center" vertical="center"/>
    </xf>
    <xf numFmtId="0" fontId="24" fillId="0" borderId="79" xfId="12" applyNumberFormat="1" applyFont="1" applyFill="1" applyBorder="1" applyAlignment="1" applyProtection="1">
      <alignment horizontal="right" vertical="center"/>
    </xf>
    <xf numFmtId="0" fontId="24" fillId="0" borderId="74" xfId="12" applyNumberFormat="1" applyFont="1" applyFill="1" applyBorder="1" applyAlignment="1" applyProtection="1">
      <alignment horizontal="right" vertical="center"/>
    </xf>
    <xf numFmtId="0" fontId="24" fillId="0" borderId="75" xfId="12" applyNumberFormat="1" applyFont="1" applyFill="1" applyBorder="1" applyAlignment="1" applyProtection="1">
      <alignment horizontal="right" vertical="center"/>
    </xf>
    <xf numFmtId="0" fontId="24" fillId="0" borderId="8" xfId="9" applyNumberFormat="1" applyFont="1" applyFill="1" applyBorder="1" applyAlignment="1" applyProtection="1">
      <alignment horizontal="center" vertical="center"/>
    </xf>
    <xf numFmtId="0" fontId="24" fillId="0" borderId="51" xfId="9" applyNumberFormat="1" applyFont="1" applyFill="1" applyBorder="1" applyAlignment="1" applyProtection="1">
      <alignment horizontal="center" vertical="center"/>
    </xf>
    <xf numFmtId="0" fontId="25" fillId="0" borderId="12" xfId="8" applyNumberFormat="1" applyFont="1" applyFill="1" applyBorder="1" applyAlignment="1" applyProtection="1">
      <alignment horizontal="center" vertical="center"/>
    </xf>
    <xf numFmtId="0" fontId="25" fillId="0" borderId="15" xfId="8" applyNumberFormat="1" applyFont="1" applyFill="1" applyBorder="1" applyAlignment="1" applyProtection="1">
      <alignment horizontal="center" vertical="center"/>
    </xf>
    <xf numFmtId="0" fontId="25" fillId="0" borderId="14" xfId="8" applyNumberFormat="1" applyFont="1" applyFill="1" applyBorder="1" applyAlignment="1" applyProtection="1">
      <alignment horizontal="center" vertical="center"/>
    </xf>
    <xf numFmtId="0" fontId="25" fillId="0" borderId="57" xfId="6" applyNumberFormat="1" applyFont="1" applyFill="1" applyBorder="1" applyAlignment="1" applyProtection="1">
      <alignment horizontal="center" vertical="center"/>
    </xf>
    <xf numFmtId="0" fontId="25" fillId="0" borderId="16" xfId="6" applyNumberFormat="1" applyFont="1" applyFill="1" applyBorder="1" applyAlignment="1" applyProtection="1">
      <alignment horizontal="center" vertical="center"/>
    </xf>
    <xf numFmtId="0" fontId="25" fillId="0" borderId="30" xfId="8" applyNumberFormat="1" applyFont="1" applyFill="1" applyBorder="1" applyAlignment="1" applyProtection="1">
      <alignment horizontal="center" vertical="center"/>
    </xf>
    <xf numFmtId="0" fontId="25" fillId="0" borderId="31" xfId="8" applyNumberFormat="1" applyFont="1" applyFill="1" applyBorder="1" applyAlignment="1" applyProtection="1">
      <alignment horizontal="center" vertical="center"/>
    </xf>
    <xf numFmtId="0" fontId="25" fillId="0" borderId="32" xfId="8" applyNumberFormat="1" applyFont="1" applyFill="1" applyBorder="1" applyAlignment="1" applyProtection="1">
      <alignment horizontal="center" vertical="center"/>
    </xf>
    <xf numFmtId="0" fontId="24" fillId="0" borderId="79" xfId="0" applyFont="1" applyFill="1" applyBorder="1" applyAlignment="1">
      <alignment horizontal="right" vertical="center"/>
    </xf>
    <xf numFmtId="0" fontId="24" fillId="0" borderId="74" xfId="0" applyFont="1" applyFill="1" applyBorder="1" applyAlignment="1">
      <alignment horizontal="right" vertical="center"/>
    </xf>
    <xf numFmtId="0" fontId="24" fillId="0" borderId="75" xfId="0" applyFont="1" applyFill="1" applyBorder="1" applyAlignment="1">
      <alignment horizontal="right" vertical="center"/>
    </xf>
    <xf numFmtId="0" fontId="24" fillId="0" borderId="52" xfId="9" applyNumberFormat="1" applyFont="1" applyFill="1" applyBorder="1" applyAlignment="1" applyProtection="1">
      <alignment horizontal="center" vertical="center" wrapText="1"/>
    </xf>
    <xf numFmtId="0" fontId="24" fillId="0" borderId="42" xfId="9" applyNumberFormat="1" applyFont="1" applyFill="1" applyBorder="1" applyAlignment="1" applyProtection="1">
      <alignment horizontal="center" vertical="center"/>
    </xf>
    <xf numFmtId="0" fontId="24" fillId="0" borderId="58" xfId="9" applyNumberFormat="1" applyFont="1" applyFill="1" applyBorder="1" applyAlignment="1" applyProtection="1">
      <alignment horizontal="center" vertical="center"/>
    </xf>
    <xf numFmtId="0" fontId="24" fillId="0" borderId="50" xfId="9" applyNumberFormat="1" applyFont="1" applyFill="1" applyBorder="1" applyAlignment="1" applyProtection="1">
      <alignment horizontal="center" vertical="center"/>
    </xf>
    <xf numFmtId="0" fontId="24" fillId="0" borderId="81" xfId="12" applyNumberFormat="1" applyFont="1" applyFill="1" applyBorder="1" applyAlignment="1" applyProtection="1">
      <alignment horizontal="right" vertical="center"/>
    </xf>
    <xf numFmtId="0" fontId="24" fillId="0" borderId="82" xfId="12" applyNumberFormat="1" applyFont="1" applyFill="1" applyBorder="1" applyAlignment="1" applyProtection="1">
      <alignment horizontal="right" vertical="center"/>
    </xf>
    <xf numFmtId="0" fontId="24" fillId="0" borderId="13" xfId="9" applyNumberFormat="1" applyFont="1" applyFill="1" applyBorder="1" applyAlignment="1" applyProtection="1">
      <alignment horizontal="center" vertical="center"/>
    </xf>
    <xf numFmtId="0" fontId="24" fillId="0" borderId="52" xfId="9" applyNumberFormat="1" applyFont="1" applyFill="1" applyBorder="1" applyAlignment="1" applyProtection="1">
      <alignment horizontal="center" vertical="center"/>
    </xf>
    <xf numFmtId="0" fontId="24" fillId="0" borderId="16" xfId="9" applyNumberFormat="1" applyFont="1" applyFill="1" applyBorder="1" applyAlignment="1" applyProtection="1">
      <alignment horizontal="center" vertical="center"/>
    </xf>
    <xf numFmtId="0" fontId="24" fillId="0" borderId="81" xfId="0" applyFont="1" applyFill="1" applyBorder="1" applyAlignment="1">
      <alignment horizontal="right" vertical="center"/>
    </xf>
    <xf numFmtId="0" fontId="24" fillId="0" borderId="82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50" xfId="6" applyNumberFormat="1" applyFont="1" applyFill="1" applyBorder="1" applyAlignment="1" applyProtection="1">
      <alignment horizontal="center" vertical="center"/>
    </xf>
    <xf numFmtId="0" fontId="25" fillId="0" borderId="18" xfId="6" applyNumberFormat="1" applyFont="1" applyFill="1" applyBorder="1" applyAlignment="1" applyProtection="1">
      <alignment horizontal="center" vertical="center"/>
    </xf>
    <xf numFmtId="0" fontId="25" fillId="0" borderId="47" xfId="6" applyNumberFormat="1" applyFont="1" applyFill="1" applyBorder="1" applyAlignment="1" applyProtection="1">
      <alignment horizontal="center" vertical="center"/>
    </xf>
    <xf numFmtId="0" fontId="25" fillId="0" borderId="77" xfId="6" applyNumberFormat="1" applyFont="1" applyFill="1" applyBorder="1" applyAlignment="1" applyProtection="1">
      <alignment horizontal="center" vertical="center"/>
    </xf>
    <xf numFmtId="0" fontId="25" fillId="0" borderId="44" xfId="6" applyNumberFormat="1" applyFont="1" applyFill="1" applyBorder="1" applyAlignment="1" applyProtection="1">
      <alignment horizontal="center" vertical="center"/>
    </xf>
    <xf numFmtId="0" fontId="25" fillId="0" borderId="45" xfId="6" applyNumberFormat="1" applyFont="1" applyFill="1" applyBorder="1" applyAlignment="1" applyProtection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18" xfId="9" applyNumberFormat="1" applyFont="1" applyFill="1" applyBorder="1" applyAlignment="1" applyProtection="1">
      <alignment horizontal="center" vertical="center"/>
    </xf>
    <xf numFmtId="1" fontId="24" fillId="0" borderId="8" xfId="9" applyNumberFormat="1" applyFont="1" applyFill="1" applyBorder="1" applyAlignment="1" applyProtection="1">
      <alignment horizontal="center" vertical="center"/>
    </xf>
    <xf numFmtId="0" fontId="24" fillId="13" borderId="12" xfId="9" applyNumberFormat="1" applyFont="1" applyFill="1" applyBorder="1" applyAlignment="1" applyProtection="1">
      <alignment horizontal="center" vertical="center"/>
    </xf>
    <xf numFmtId="0" fontId="24" fillId="13" borderId="13" xfId="9" applyNumberFormat="1" applyFont="1" applyFill="1" applyBorder="1" applyAlignment="1" applyProtection="1">
      <alignment horizontal="center" vertical="center"/>
    </xf>
    <xf numFmtId="0" fontId="24" fillId="13" borderId="52" xfId="9" applyNumberFormat="1" applyFont="1" applyFill="1" applyBorder="1" applyAlignment="1" applyProtection="1">
      <alignment horizontal="center" vertical="center"/>
    </xf>
    <xf numFmtId="0" fontId="24" fillId="13" borderId="16" xfId="9" applyNumberFormat="1" applyFont="1" applyFill="1" applyBorder="1" applyAlignment="1" applyProtection="1">
      <alignment horizontal="center" vertical="center"/>
    </xf>
    <xf numFmtId="0" fontId="35" fillId="0" borderId="14" xfId="6" applyNumberFormat="1" applyFont="1" applyFill="1" applyBorder="1" applyAlignment="1" applyProtection="1">
      <alignment horizontal="center" vertical="center"/>
    </xf>
    <xf numFmtId="0" fontId="35" fillId="0" borderId="12" xfId="6" applyNumberFormat="1" applyFont="1" applyFill="1" applyBorder="1" applyAlignment="1" applyProtection="1">
      <alignment horizontal="center" vertical="center"/>
    </xf>
    <xf numFmtId="0" fontId="33" fillId="0" borderId="5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6" xfId="9" applyNumberFormat="1" applyFont="1" applyFill="1" applyBorder="1" applyAlignment="1" applyProtection="1">
      <alignment horizontal="center" vertical="center" wrapText="1"/>
    </xf>
    <xf numFmtId="0" fontId="33" fillId="0" borderId="12" xfId="9" applyNumberFormat="1" applyFont="1" applyFill="1" applyBorder="1" applyAlignment="1" applyProtection="1">
      <alignment horizontal="center" vertical="center" wrapText="1"/>
    </xf>
    <xf numFmtId="0" fontId="35" fillId="0" borderId="14" xfId="7" applyNumberFormat="1" applyFont="1" applyFill="1" applyBorder="1" applyAlignment="1" applyProtection="1">
      <alignment horizontal="center" vertical="center"/>
    </xf>
    <xf numFmtId="0" fontId="35" fillId="0" borderId="12" xfId="7" applyNumberFormat="1" applyFont="1" applyFill="1" applyBorder="1" applyAlignment="1" applyProtection="1">
      <alignment horizontal="center" vertical="center"/>
    </xf>
    <xf numFmtId="0" fontId="35" fillId="0" borderId="15" xfId="7" applyNumberFormat="1" applyFont="1" applyFill="1" applyBorder="1" applyAlignment="1" applyProtection="1">
      <alignment horizontal="center" vertical="center"/>
    </xf>
    <xf numFmtId="0" fontId="35" fillId="0" borderId="15" xfId="6" applyNumberFormat="1" applyFont="1" applyFill="1" applyBorder="1" applyAlignment="1" applyProtection="1">
      <alignment horizontal="center" vertical="center"/>
    </xf>
    <xf numFmtId="0" fontId="33" fillId="0" borderId="12" xfId="9" applyNumberFormat="1" applyFont="1" applyFill="1" applyBorder="1" applyAlignment="1" applyProtection="1">
      <alignment horizontal="center" vertical="center"/>
    </xf>
    <xf numFmtId="0" fontId="33" fillId="0" borderId="13" xfId="9" applyNumberFormat="1" applyFont="1" applyFill="1" applyBorder="1" applyAlignment="1" applyProtection="1">
      <alignment horizontal="center" vertical="center" wrapText="1"/>
    </xf>
    <xf numFmtId="0" fontId="35" fillId="0" borderId="30" xfId="7" applyNumberFormat="1" applyFont="1" applyFill="1" applyBorder="1" applyAlignment="1" applyProtection="1">
      <alignment horizontal="center" vertical="center"/>
    </xf>
    <xf numFmtId="0" fontId="35" fillId="0" borderId="31" xfId="7" applyNumberFormat="1" applyFont="1" applyFill="1" applyBorder="1" applyAlignment="1" applyProtection="1">
      <alignment horizontal="center" vertical="center"/>
    </xf>
    <xf numFmtId="0" fontId="35" fillId="0" borderId="32" xfId="7" applyNumberFormat="1" applyFont="1" applyFill="1" applyBorder="1" applyAlignment="1" applyProtection="1">
      <alignment horizontal="center" vertical="center"/>
    </xf>
    <xf numFmtId="0" fontId="35" fillId="0" borderId="30" xfId="6" applyNumberFormat="1" applyFont="1" applyFill="1" applyBorder="1" applyAlignment="1" applyProtection="1">
      <alignment horizontal="center" vertical="center"/>
    </xf>
    <xf numFmtId="0" fontId="35" fillId="0" borderId="31" xfId="6" applyNumberFormat="1" applyFont="1" applyFill="1" applyBorder="1" applyAlignment="1" applyProtection="1">
      <alignment horizontal="center" vertical="center"/>
    </xf>
    <xf numFmtId="0" fontId="35" fillId="0" borderId="32" xfId="6" applyNumberFormat="1" applyFont="1" applyFill="1" applyBorder="1" applyAlignment="1" applyProtection="1">
      <alignment horizontal="center" vertical="center"/>
    </xf>
    <xf numFmtId="0" fontId="33" fillId="0" borderId="18" xfId="9" applyNumberFormat="1" applyFont="1" applyFill="1" applyBorder="1" applyAlignment="1" applyProtection="1">
      <alignment horizontal="center" vertical="center"/>
    </xf>
    <xf numFmtId="0" fontId="33" fillId="0" borderId="79" xfId="12" applyNumberFormat="1" applyFont="1" applyFill="1" applyBorder="1" applyAlignment="1" applyProtection="1">
      <alignment horizontal="right" vertical="center"/>
    </xf>
    <xf numFmtId="0" fontId="33" fillId="0" borderId="81" xfId="12" applyNumberFormat="1" applyFont="1" applyFill="1" applyBorder="1" applyAlignment="1" applyProtection="1">
      <alignment horizontal="right" vertical="center"/>
    </xf>
    <xf numFmtId="0" fontId="33" fillId="0" borderId="82" xfId="12" applyNumberFormat="1" applyFont="1" applyFill="1" applyBorder="1" applyAlignment="1" applyProtection="1">
      <alignment horizontal="right" vertical="center"/>
    </xf>
    <xf numFmtId="0" fontId="24" fillId="0" borderId="17" xfId="9" applyNumberFormat="1" applyFont="1" applyFill="1" applyBorder="1" applyAlignment="1" applyProtection="1">
      <alignment horizontal="center" vertical="center" wrapText="1"/>
    </xf>
    <xf numFmtId="0" fontId="24" fillId="0" borderId="29" xfId="9" applyNumberFormat="1" applyFont="1" applyFill="1" applyBorder="1" applyAlignment="1" applyProtection="1">
      <alignment horizontal="center" vertical="center" wrapText="1"/>
    </xf>
    <xf numFmtId="0" fontId="24" fillId="0" borderId="17" xfId="9" applyNumberFormat="1" applyFont="1" applyFill="1" applyBorder="1" applyAlignment="1" applyProtection="1">
      <alignment horizontal="center" vertical="center"/>
    </xf>
    <xf numFmtId="0" fontId="24" fillId="0" borderId="19" xfId="9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36" fillId="0" borderId="0" xfId="0" applyFont="1"/>
  </cellXfs>
  <cellStyles count="27">
    <cellStyle name="?" xfId="1"/>
    <cellStyle name="Dane wejściowe" xfId="21" builtinId="20" hidden="1"/>
    <cellStyle name="Dane wyjściowe" xfId="22" builtinId="21" hidden="1"/>
    <cellStyle name="Excel_BuiltIn_20% - akcent 5" xfId="2"/>
    <cellStyle name="Excel_BuiltIn_40% - akcent 1" xfId="3"/>
    <cellStyle name="Excel_BuiltIn_40% - akcent 3" xfId="4"/>
    <cellStyle name="Excel_BuiltIn_40% - akcent 4" xfId="5"/>
    <cellStyle name="Excel_BuiltIn_60% - akcent 1" xfId="6"/>
    <cellStyle name="Excel_BuiltIn_60% - akcent 3" xfId="7"/>
    <cellStyle name="Excel_BuiltIn_60% - akcent 4" xfId="8"/>
    <cellStyle name="Excel_BuiltIn_Dobre" xfId="9"/>
    <cellStyle name="Excel_BuiltIn_Neutralne" xfId="10"/>
    <cellStyle name="Komórka połączona" xfId="23" builtinId="24" hidden="1"/>
    <cellStyle name="Nagłówek 1" xfId="16" builtinId="16" hidden="1"/>
    <cellStyle name="Nagłówek 2" xfId="17" builtinId="17" hidden="1"/>
    <cellStyle name="Nagłówek 3" xfId="18" builtinId="18" hidden="1"/>
    <cellStyle name="Nagłówek 4" xfId="19" builtinId="19" hidden="1"/>
    <cellStyle name="Normalny" xfId="0" builtinId="0"/>
    <cellStyle name="Procentowy" xfId="26" builtinId="5"/>
    <cellStyle name="Tekst objaśnienia" xfId="25" builtinId="53" hidden="1"/>
    <cellStyle name="Tekst ostrzeżenia" xfId="24" builtinId="11" hidden="1"/>
    <cellStyle name="Tytuł" xfId="15" builtinId="15" hidden="1"/>
    <cellStyle name="Zły" xfId="20" builtinId="27" hidden="1"/>
    <cellStyle name="㼿㼿㼿愿畬潴祷愀氀" xfId="11"/>
    <cellStyle name="㼿㼿㼿愿畬潴祷愀氀甀" xfId="12"/>
    <cellStyle name="㼿㼿㼿愿畬潴祷愀氀甀琀漀眀礀" xfId="13"/>
    <cellStyle name="㼿㼿㼿㼿甿潴祷嬠氰甀琀漀眀礀 嬀　" xfId="1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X34"/>
  <sheetViews>
    <sheetView workbookViewId="0">
      <selection activeCell="N8" sqref="N8"/>
    </sheetView>
  </sheetViews>
  <sheetFormatPr defaultColWidth="9.140625" defaultRowHeight="15" x14ac:dyDescent="0.3"/>
  <cols>
    <col min="1" max="1" width="40.140625" style="7" bestFit="1" customWidth="1"/>
    <col min="2" max="2" width="8.5703125" style="7" bestFit="1" customWidth="1"/>
    <col min="3" max="3" width="8.7109375" style="7" bestFit="1" customWidth="1"/>
    <col min="4" max="4" width="5.5703125" style="7" bestFit="1" customWidth="1"/>
    <col min="5" max="5" width="4" style="7" bestFit="1" customWidth="1"/>
    <col min="6" max="6" width="5.28515625" style="7" bestFit="1" customWidth="1"/>
    <col min="7" max="7" width="5.5703125" style="7" bestFit="1" customWidth="1"/>
    <col min="8" max="8" width="4" style="7" bestFit="1" customWidth="1"/>
    <col min="9" max="9" width="5.28515625" style="7" bestFit="1" customWidth="1"/>
    <col min="10" max="10" width="6.140625" style="15" bestFit="1" customWidth="1"/>
    <col min="11" max="11" width="5.28515625" style="15" bestFit="1" customWidth="1"/>
    <col min="12" max="16384" width="9.140625" style="7"/>
  </cols>
  <sheetData>
    <row r="1" spans="1:24" x14ac:dyDescent="0.3">
      <c r="A1" s="576" t="s">
        <v>100</v>
      </c>
      <c r="B1" s="577" t="s">
        <v>1</v>
      </c>
      <c r="C1" s="578" t="s">
        <v>2</v>
      </c>
      <c r="D1" s="579" t="s">
        <v>140</v>
      </c>
      <c r="E1" s="580"/>
      <c r="F1" s="580"/>
      <c r="G1" s="580"/>
      <c r="H1" s="580"/>
      <c r="I1" s="581"/>
      <c r="J1" s="574" t="s">
        <v>6</v>
      </c>
      <c r="K1" s="575" t="s">
        <v>7</v>
      </c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x14ac:dyDescent="0.3">
      <c r="A2" s="576"/>
      <c r="B2" s="577"/>
      <c r="C2" s="578"/>
      <c r="D2" s="582" t="s">
        <v>138</v>
      </c>
      <c r="E2" s="583"/>
      <c r="F2" s="583"/>
      <c r="G2" s="583" t="s">
        <v>139</v>
      </c>
      <c r="H2" s="583"/>
      <c r="I2" s="584"/>
      <c r="J2" s="574"/>
      <c r="K2" s="575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15.75" thickBot="1" x14ac:dyDescent="0.35">
      <c r="A3" s="576"/>
      <c r="B3" s="577"/>
      <c r="C3" s="578"/>
      <c r="D3" s="342" t="s">
        <v>14</v>
      </c>
      <c r="E3" s="343" t="s">
        <v>15</v>
      </c>
      <c r="F3" s="344" t="s">
        <v>7</v>
      </c>
      <c r="G3" s="343" t="s">
        <v>14</v>
      </c>
      <c r="H3" s="343" t="s">
        <v>15</v>
      </c>
      <c r="I3" s="345" t="s">
        <v>7</v>
      </c>
      <c r="J3" s="574"/>
      <c r="K3" s="575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4" x14ac:dyDescent="0.3">
      <c r="A4" s="141" t="s">
        <v>101</v>
      </c>
      <c r="B4" s="201" t="s">
        <v>34</v>
      </c>
      <c r="C4" s="154" t="s">
        <v>17</v>
      </c>
      <c r="D4" s="202">
        <v>30</v>
      </c>
      <c r="E4" s="203" t="s">
        <v>109</v>
      </c>
      <c r="F4" s="204">
        <v>1</v>
      </c>
      <c r="G4" s="202">
        <v>30</v>
      </c>
      <c r="H4" s="203" t="s">
        <v>95</v>
      </c>
      <c r="I4" s="204">
        <v>2</v>
      </c>
      <c r="J4" s="205">
        <f t="shared" ref="J4:J12" si="0">D4+G4</f>
        <v>60</v>
      </c>
      <c r="K4" s="90">
        <f t="shared" ref="K4:K12" si="1">F4+I4</f>
        <v>3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 spans="1:24" x14ac:dyDescent="0.3">
      <c r="A5" s="141" t="s">
        <v>102</v>
      </c>
      <c r="B5" s="201" t="s">
        <v>34</v>
      </c>
      <c r="C5" s="154" t="s">
        <v>17</v>
      </c>
      <c r="D5" s="180">
        <v>30</v>
      </c>
      <c r="E5" s="54" t="s">
        <v>109</v>
      </c>
      <c r="F5" s="206">
        <v>1</v>
      </c>
      <c r="G5" s="180">
        <v>30</v>
      </c>
      <c r="H5" s="54" t="s">
        <v>95</v>
      </c>
      <c r="I5" s="206">
        <v>2</v>
      </c>
      <c r="J5" s="205">
        <f t="shared" si="0"/>
        <v>60</v>
      </c>
      <c r="K5" s="90">
        <f t="shared" si="1"/>
        <v>3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4" x14ac:dyDescent="0.3">
      <c r="A6" s="141" t="s">
        <v>103</v>
      </c>
      <c r="B6" s="201" t="s">
        <v>34</v>
      </c>
      <c r="C6" s="154" t="s">
        <v>17</v>
      </c>
      <c r="D6" s="207"/>
      <c r="E6" s="208"/>
      <c r="F6" s="209"/>
      <c r="G6" s="207">
        <v>30</v>
      </c>
      <c r="H6" s="208" t="s">
        <v>109</v>
      </c>
      <c r="I6" s="210">
        <v>1</v>
      </c>
      <c r="J6" s="205">
        <f t="shared" si="0"/>
        <v>30</v>
      </c>
      <c r="K6" s="90">
        <f t="shared" si="1"/>
        <v>1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24" x14ac:dyDescent="0.3">
      <c r="A7" s="141" t="s">
        <v>143</v>
      </c>
      <c r="B7" s="201" t="s">
        <v>34</v>
      </c>
      <c r="C7" s="154" t="s">
        <v>141</v>
      </c>
      <c r="D7" s="180">
        <v>45</v>
      </c>
      <c r="E7" s="56" t="s">
        <v>109</v>
      </c>
      <c r="F7" s="206">
        <v>2</v>
      </c>
      <c r="G7" s="180">
        <v>45</v>
      </c>
      <c r="H7" s="56" t="s">
        <v>95</v>
      </c>
      <c r="I7" s="206">
        <v>3</v>
      </c>
      <c r="J7" s="205">
        <f t="shared" si="0"/>
        <v>90</v>
      </c>
      <c r="K7" s="90">
        <f t="shared" si="1"/>
        <v>5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4" ht="15.75" thickBot="1" x14ac:dyDescent="0.35">
      <c r="A8" s="141" t="s">
        <v>106</v>
      </c>
      <c r="B8" s="201" t="s">
        <v>34</v>
      </c>
      <c r="C8" s="211" t="s">
        <v>21</v>
      </c>
      <c r="D8" s="212">
        <v>30</v>
      </c>
      <c r="E8" s="346" t="s">
        <v>95</v>
      </c>
      <c r="F8" s="214">
        <v>2</v>
      </c>
      <c r="G8" s="212"/>
      <c r="H8" s="346"/>
      <c r="I8" s="214"/>
      <c r="J8" s="205">
        <f t="shared" si="0"/>
        <v>30</v>
      </c>
      <c r="K8" s="90">
        <f t="shared" si="1"/>
        <v>2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ht="15.75" thickBot="1" x14ac:dyDescent="0.35">
      <c r="A9" s="141"/>
      <c r="B9" s="571"/>
      <c r="C9" s="572"/>
      <c r="D9" s="572"/>
      <c r="E9" s="572"/>
      <c r="F9" s="572"/>
      <c r="G9" s="572"/>
      <c r="H9" s="572"/>
      <c r="I9" s="572"/>
      <c r="J9" s="572"/>
      <c r="K9" s="573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x14ac:dyDescent="0.3">
      <c r="A10" s="141" t="s">
        <v>104</v>
      </c>
      <c r="B10" s="201" t="s">
        <v>34</v>
      </c>
      <c r="C10" s="211" t="s">
        <v>21</v>
      </c>
      <c r="D10" s="202">
        <v>30</v>
      </c>
      <c r="E10" s="203" t="s">
        <v>109</v>
      </c>
      <c r="F10" s="204">
        <v>2</v>
      </c>
      <c r="G10" s="202"/>
      <c r="H10" s="203"/>
      <c r="I10" s="204"/>
      <c r="J10" s="205">
        <f t="shared" si="0"/>
        <v>30</v>
      </c>
      <c r="K10" s="90">
        <f t="shared" si="1"/>
        <v>2</v>
      </c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x14ac:dyDescent="0.3">
      <c r="A11" s="141" t="s">
        <v>142</v>
      </c>
      <c r="B11" s="201" t="s">
        <v>34</v>
      </c>
      <c r="C11" s="211" t="s">
        <v>21</v>
      </c>
      <c r="D11" s="180">
        <v>60</v>
      </c>
      <c r="E11" s="54" t="s">
        <v>109</v>
      </c>
      <c r="F11" s="206">
        <v>4</v>
      </c>
      <c r="G11" s="180">
        <v>60</v>
      </c>
      <c r="H11" s="54" t="s">
        <v>109</v>
      </c>
      <c r="I11" s="206">
        <v>4</v>
      </c>
      <c r="J11" s="205">
        <f t="shared" si="0"/>
        <v>120</v>
      </c>
      <c r="K11" s="90">
        <f t="shared" si="1"/>
        <v>8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ht="15.75" thickBot="1" x14ac:dyDescent="0.35">
      <c r="A12" s="141" t="s">
        <v>107</v>
      </c>
      <c r="B12" s="201" t="s">
        <v>34</v>
      </c>
      <c r="C12" s="211" t="s">
        <v>21</v>
      </c>
      <c r="D12" s="212">
        <v>30</v>
      </c>
      <c r="E12" s="213" t="s">
        <v>109</v>
      </c>
      <c r="F12" s="214">
        <v>1</v>
      </c>
      <c r="G12" s="212">
        <v>30</v>
      </c>
      <c r="H12" s="213" t="s">
        <v>109</v>
      </c>
      <c r="I12" s="214">
        <v>1</v>
      </c>
      <c r="J12" s="205">
        <f t="shared" si="0"/>
        <v>60</v>
      </c>
      <c r="K12" s="90">
        <f t="shared" si="1"/>
        <v>2</v>
      </c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x14ac:dyDescent="0.3">
      <c r="A13" s="112"/>
      <c r="B13" s="112"/>
      <c r="C13" s="83" t="s">
        <v>119</v>
      </c>
      <c r="D13" s="215">
        <f>SUM(D4:D12)</f>
        <v>255</v>
      </c>
      <c r="E13" s="215"/>
      <c r="F13" s="215">
        <f>SUM(F4:F12)</f>
        <v>13</v>
      </c>
      <c r="G13" s="215">
        <f>SUM(G4:G12)</f>
        <v>225</v>
      </c>
      <c r="H13" s="215"/>
      <c r="I13" s="215">
        <f>SUM(I4:I12)</f>
        <v>13</v>
      </c>
      <c r="J13" s="216">
        <f>SUM(J4:J12)</f>
        <v>480</v>
      </c>
      <c r="K13" s="216">
        <f>SUM(K4:K12)</f>
        <v>26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x14ac:dyDescent="0.3">
      <c r="A14" s="112"/>
      <c r="B14" s="112"/>
      <c r="C14" s="112"/>
      <c r="D14" s="112"/>
      <c r="E14" s="112"/>
      <c r="F14" s="112"/>
      <c r="G14" s="112"/>
      <c r="H14" s="112"/>
      <c r="I14" s="112"/>
      <c r="J14" s="217"/>
      <c r="K14" s="217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x14ac:dyDescent="0.3">
      <c r="A15" s="112"/>
      <c r="B15" s="112"/>
      <c r="C15" s="112"/>
      <c r="D15" s="112"/>
      <c r="E15" s="112"/>
      <c r="F15" s="112"/>
      <c r="G15" s="112"/>
      <c r="H15" s="112"/>
      <c r="I15" s="112"/>
      <c r="J15" s="217"/>
      <c r="K15" s="217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x14ac:dyDescent="0.3">
      <c r="A16" s="112"/>
      <c r="B16" s="112"/>
      <c r="C16" s="112"/>
      <c r="D16" s="112"/>
      <c r="E16" s="112"/>
      <c r="F16" s="112"/>
      <c r="G16" s="112"/>
      <c r="H16" s="112"/>
      <c r="I16" s="112"/>
      <c r="J16" s="217"/>
      <c r="K16" s="217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x14ac:dyDescent="0.3">
      <c r="A17" s="112"/>
      <c r="B17" s="112"/>
      <c r="C17" s="112"/>
      <c r="D17" s="112"/>
      <c r="E17" s="112"/>
      <c r="F17" s="112"/>
      <c r="G17" s="112"/>
      <c r="H17" s="112"/>
      <c r="I17" s="112"/>
      <c r="J17" s="217"/>
      <c r="K17" s="217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x14ac:dyDescent="0.3">
      <c r="A18" s="112"/>
      <c r="B18" s="112"/>
      <c r="C18" s="112"/>
      <c r="D18" s="112"/>
      <c r="E18" s="112"/>
      <c r="F18" s="112"/>
      <c r="G18" s="112"/>
      <c r="H18" s="112"/>
      <c r="I18" s="112"/>
      <c r="J18" s="217"/>
      <c r="K18" s="217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x14ac:dyDescent="0.3">
      <c r="A19" s="112"/>
      <c r="B19" s="112"/>
      <c r="C19" s="112"/>
      <c r="D19" s="112"/>
      <c r="E19" s="112"/>
      <c r="F19" s="112"/>
      <c r="G19" s="112"/>
      <c r="H19" s="112"/>
      <c r="I19" s="112"/>
      <c r="J19" s="217"/>
      <c r="K19" s="217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x14ac:dyDescent="0.3">
      <c r="A20" s="112"/>
      <c r="B20" s="112"/>
      <c r="C20" s="112"/>
      <c r="D20" s="112"/>
      <c r="E20" s="112"/>
      <c r="F20" s="112"/>
      <c r="G20" s="112"/>
      <c r="H20" s="112"/>
      <c r="I20" s="112"/>
      <c r="J20" s="217"/>
      <c r="K20" s="217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x14ac:dyDescent="0.3">
      <c r="A21" s="112"/>
      <c r="B21" s="112"/>
      <c r="C21" s="112"/>
      <c r="D21" s="112"/>
      <c r="E21" s="112"/>
      <c r="F21" s="112"/>
      <c r="G21" s="112"/>
      <c r="H21" s="112"/>
      <c r="I21" s="112"/>
      <c r="J21" s="217"/>
      <c r="K21" s="217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x14ac:dyDescent="0.3">
      <c r="A22" s="112"/>
      <c r="B22" s="112"/>
      <c r="C22" s="112"/>
      <c r="D22" s="112"/>
      <c r="E22" s="112"/>
      <c r="F22" s="112"/>
      <c r="G22" s="112"/>
      <c r="H22" s="112"/>
      <c r="I22" s="112"/>
      <c r="J22" s="217"/>
      <c r="K22" s="217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x14ac:dyDescent="0.3">
      <c r="A23" s="112"/>
      <c r="B23" s="112"/>
      <c r="C23" s="112"/>
      <c r="D23" s="112"/>
      <c r="E23" s="112"/>
      <c r="F23" s="112"/>
      <c r="G23" s="112"/>
      <c r="H23" s="112"/>
      <c r="I23" s="112"/>
      <c r="J23" s="217"/>
      <c r="K23" s="217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x14ac:dyDescent="0.3">
      <c r="A24" s="112"/>
      <c r="B24" s="112"/>
      <c r="C24" s="112"/>
      <c r="D24" s="112"/>
      <c r="E24" s="112"/>
      <c r="F24" s="112"/>
      <c r="G24" s="112"/>
      <c r="H24" s="112"/>
      <c r="I24" s="112"/>
      <c r="J24" s="217"/>
      <c r="K24" s="217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</row>
    <row r="25" spans="1:24" x14ac:dyDescent="0.3">
      <c r="A25" s="112"/>
      <c r="B25" s="112"/>
      <c r="C25" s="112"/>
      <c r="D25" s="112"/>
      <c r="E25" s="112"/>
      <c r="F25" s="112"/>
      <c r="G25" s="112"/>
      <c r="H25" s="112"/>
      <c r="I25" s="112"/>
      <c r="J25" s="217"/>
      <c r="K25" s="217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</row>
    <row r="26" spans="1:24" x14ac:dyDescent="0.3">
      <c r="A26" s="112"/>
      <c r="B26" s="112"/>
      <c r="C26" s="112"/>
      <c r="D26" s="112"/>
      <c r="E26" s="112"/>
      <c r="F26" s="112"/>
      <c r="G26" s="112"/>
      <c r="H26" s="112"/>
      <c r="I26" s="112"/>
      <c r="J26" s="217"/>
      <c r="K26" s="217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</row>
    <row r="27" spans="1:24" x14ac:dyDescent="0.3">
      <c r="A27" s="112"/>
      <c r="B27" s="112"/>
      <c r="C27" s="112"/>
      <c r="D27" s="112"/>
      <c r="E27" s="112"/>
      <c r="F27" s="112"/>
      <c r="G27" s="112"/>
      <c r="H27" s="112"/>
      <c r="I27" s="112"/>
      <c r="J27" s="217"/>
      <c r="K27" s="217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</row>
    <row r="28" spans="1:24" x14ac:dyDescent="0.3">
      <c r="A28" s="112"/>
      <c r="B28" s="112"/>
      <c r="C28" s="112"/>
      <c r="D28" s="112"/>
      <c r="E28" s="112"/>
      <c r="F28" s="112"/>
      <c r="G28" s="112"/>
      <c r="H28" s="112"/>
      <c r="I28" s="112"/>
      <c r="J28" s="217"/>
      <c r="K28" s="217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24" x14ac:dyDescent="0.3">
      <c r="A29" s="112"/>
      <c r="B29" s="112"/>
      <c r="C29" s="112"/>
      <c r="D29" s="112"/>
      <c r="E29" s="112"/>
      <c r="F29" s="112"/>
      <c r="G29" s="112"/>
      <c r="H29" s="112"/>
      <c r="I29" s="112"/>
      <c r="J29" s="217"/>
      <c r="K29" s="217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</row>
    <row r="30" spans="1:24" x14ac:dyDescent="0.3">
      <c r="A30" s="112"/>
      <c r="B30" s="112"/>
      <c r="C30" s="112"/>
      <c r="D30" s="112"/>
      <c r="E30" s="112"/>
      <c r="F30" s="112"/>
      <c r="G30" s="112"/>
      <c r="H30" s="112"/>
      <c r="I30" s="112"/>
      <c r="J30" s="217"/>
      <c r="K30" s="217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x14ac:dyDescent="0.3">
      <c r="A31" s="112"/>
      <c r="B31" s="112"/>
      <c r="C31" s="112"/>
      <c r="D31" s="112"/>
      <c r="E31" s="112"/>
      <c r="F31" s="112"/>
      <c r="G31" s="112"/>
      <c r="H31" s="112"/>
      <c r="I31" s="112"/>
      <c r="J31" s="217"/>
      <c r="K31" s="217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</row>
    <row r="32" spans="1:24" x14ac:dyDescent="0.3">
      <c r="A32" s="112"/>
      <c r="B32" s="112"/>
      <c r="C32" s="112"/>
      <c r="D32" s="112"/>
      <c r="E32" s="112"/>
      <c r="F32" s="112"/>
      <c r="G32" s="112"/>
      <c r="H32" s="112"/>
      <c r="I32" s="112"/>
      <c r="J32" s="217"/>
      <c r="K32" s="217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</row>
    <row r="33" spans="1:24" x14ac:dyDescent="0.3">
      <c r="A33" s="112"/>
      <c r="B33" s="112"/>
      <c r="C33" s="112"/>
      <c r="D33" s="112"/>
      <c r="E33" s="112"/>
      <c r="F33" s="112"/>
      <c r="G33" s="112"/>
      <c r="H33" s="112"/>
      <c r="I33" s="112"/>
      <c r="J33" s="217"/>
      <c r="K33" s="217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</row>
    <row r="34" spans="1:24" x14ac:dyDescent="0.3">
      <c r="A34" s="112"/>
      <c r="B34" s="112"/>
      <c r="C34" s="112"/>
      <c r="D34" s="112"/>
      <c r="E34" s="112"/>
      <c r="F34" s="112"/>
      <c r="G34" s="112"/>
      <c r="H34" s="112"/>
      <c r="I34" s="112"/>
      <c r="J34" s="217"/>
      <c r="K34" s="217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</row>
  </sheetData>
  <mergeCells count="9">
    <mergeCell ref="B9:K9"/>
    <mergeCell ref="J1:J3"/>
    <mergeCell ref="K1:K3"/>
    <mergeCell ref="A1:A3"/>
    <mergeCell ref="B1:B3"/>
    <mergeCell ref="C1:C3"/>
    <mergeCell ref="D1:I1"/>
    <mergeCell ref="D2:F2"/>
    <mergeCell ref="G2:I2"/>
  </mergeCells>
  <pageMargins left="0.25" right="0.25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Y33"/>
  <sheetViews>
    <sheetView zoomScaleNormal="100" workbookViewId="0">
      <selection activeCell="A5" sqref="A5"/>
    </sheetView>
  </sheetViews>
  <sheetFormatPr defaultRowHeight="15" x14ac:dyDescent="0.25"/>
  <cols>
    <col min="1" max="1" width="9.140625" style="2"/>
    <col min="2" max="2" width="38.140625" bestFit="1" customWidth="1"/>
    <col min="3" max="3" width="14.140625" bestFit="1" customWidth="1"/>
    <col min="4" max="4" width="8.5703125" bestFit="1" customWidth="1"/>
    <col min="5" max="5" width="5.7109375" bestFit="1" customWidth="1"/>
    <col min="6" max="6" width="4" bestFit="1" customWidth="1"/>
    <col min="7" max="7" width="5.28515625" bestFit="1" customWidth="1"/>
    <col min="8" max="8" width="5.7109375" bestFit="1" customWidth="1"/>
    <col min="9" max="9" width="4" bestFit="1" customWidth="1"/>
    <col min="10" max="10" width="5.28515625" bestFit="1" customWidth="1"/>
    <col min="11" max="11" width="5.7109375" bestFit="1" customWidth="1"/>
    <col min="12" max="12" width="4" bestFit="1" customWidth="1"/>
    <col min="13" max="13" width="5.28515625" bestFit="1" customWidth="1"/>
    <col min="14" max="14" width="5.7109375" bestFit="1" customWidth="1"/>
    <col min="15" max="15" width="4" bestFit="1" customWidth="1"/>
    <col min="16" max="16" width="5.28515625" bestFit="1" customWidth="1"/>
    <col min="17" max="17" width="5.7109375" bestFit="1" customWidth="1"/>
    <col min="18" max="18" width="4" bestFit="1" customWidth="1"/>
    <col min="19" max="19" width="5.28515625" bestFit="1" customWidth="1"/>
    <col min="20" max="20" width="5.7109375" bestFit="1" customWidth="1"/>
    <col min="21" max="21" width="4" bestFit="1" customWidth="1"/>
    <col min="22" max="22" width="5.28515625" bestFit="1" customWidth="1"/>
    <col min="23" max="23" width="5.7109375" bestFit="1" customWidth="1"/>
    <col min="24" max="24" width="6.28515625" bestFit="1" customWidth="1"/>
  </cols>
  <sheetData>
    <row r="1" spans="1:25" ht="16.5" thickBot="1" x14ac:dyDescent="0.35">
      <c r="B1" s="621" t="s">
        <v>159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1"/>
      <c r="X1" s="621"/>
      <c r="Y1" s="240"/>
    </row>
    <row r="2" spans="1:25" x14ac:dyDescent="0.25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  <c r="Y2" s="240"/>
    </row>
    <row r="3" spans="1:25" x14ac:dyDescent="0.25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  <c r="Y3" s="240"/>
    </row>
    <row r="4" spans="1:25" ht="15.75" thickBot="1" x14ac:dyDescent="0.3">
      <c r="B4" s="637"/>
      <c r="C4" s="630"/>
      <c r="D4" s="638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242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130" t="s">
        <v>14</v>
      </c>
      <c r="R4" s="123" t="s">
        <v>15</v>
      </c>
      <c r="S4" s="131" t="s">
        <v>7</v>
      </c>
      <c r="T4" s="132" t="s">
        <v>14</v>
      </c>
      <c r="U4" s="123" t="s">
        <v>15</v>
      </c>
      <c r="V4" s="133" t="s">
        <v>7</v>
      </c>
      <c r="W4" s="629"/>
      <c r="X4" s="630"/>
      <c r="Y4" s="240"/>
    </row>
    <row r="5" spans="1:25" ht="15" customHeight="1" x14ac:dyDescent="0.25">
      <c r="A5" s="2" t="s">
        <v>178</v>
      </c>
      <c r="B5" s="259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10</v>
      </c>
      <c r="H5" s="47">
        <v>30</v>
      </c>
      <c r="I5" s="47" t="s">
        <v>108</v>
      </c>
      <c r="J5" s="40">
        <v>10</v>
      </c>
      <c r="K5" s="137">
        <v>30</v>
      </c>
      <c r="L5" s="47" t="s">
        <v>108</v>
      </c>
      <c r="M5" s="138">
        <v>10</v>
      </c>
      <c r="N5" s="139">
        <v>30</v>
      </c>
      <c r="O5" s="47" t="s">
        <v>108</v>
      </c>
      <c r="P5" s="140">
        <v>10</v>
      </c>
      <c r="Q5" s="46">
        <v>30</v>
      </c>
      <c r="R5" s="47" t="s">
        <v>108</v>
      </c>
      <c r="S5" s="48">
        <v>10</v>
      </c>
      <c r="T5" s="49">
        <v>30</v>
      </c>
      <c r="U5" s="47" t="s">
        <v>109</v>
      </c>
      <c r="V5" s="50">
        <v>19</v>
      </c>
      <c r="W5" s="72">
        <f t="shared" ref="W5:W17" si="0">SUM(E5,H5,K5,N5,Q5,T5)</f>
        <v>180</v>
      </c>
      <c r="X5" s="73">
        <f t="shared" ref="X5:X17" si="1">SUM(G5,J5,M5,P5,S5,V5)</f>
        <v>69</v>
      </c>
      <c r="Y5" s="240"/>
    </row>
    <row r="6" spans="1:25" x14ac:dyDescent="0.25">
      <c r="A6" s="2" t="s">
        <v>177</v>
      </c>
      <c r="B6" s="38" t="s">
        <v>124</v>
      </c>
      <c r="C6" s="52" t="s">
        <v>19</v>
      </c>
      <c r="D6" s="53" t="s">
        <v>115</v>
      </c>
      <c r="E6" s="143"/>
      <c r="F6" s="58"/>
      <c r="G6" s="114"/>
      <c r="H6" s="58"/>
      <c r="I6" s="58"/>
      <c r="J6" s="144"/>
      <c r="K6" s="41"/>
      <c r="L6" s="58"/>
      <c r="M6" s="116"/>
      <c r="N6" s="115"/>
      <c r="O6" s="58"/>
      <c r="P6" s="45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72">
        <f t="shared" si="0"/>
        <v>60</v>
      </c>
      <c r="X6" s="73">
        <f t="shared" si="1"/>
        <v>4</v>
      </c>
      <c r="Y6" s="240"/>
    </row>
    <row r="7" spans="1:25" x14ac:dyDescent="0.25">
      <c r="A7" s="2" t="s">
        <v>177</v>
      </c>
      <c r="B7" s="62" t="s">
        <v>18</v>
      </c>
      <c r="C7" s="74" t="s">
        <v>19</v>
      </c>
      <c r="D7" s="53" t="s">
        <v>115</v>
      </c>
      <c r="E7" s="92"/>
      <c r="F7" s="68"/>
      <c r="G7" s="93"/>
      <c r="H7" s="68"/>
      <c r="I7" s="68"/>
      <c r="J7" s="94"/>
      <c r="K7" s="88">
        <v>30</v>
      </c>
      <c r="L7" s="68" t="s">
        <v>108</v>
      </c>
      <c r="M7" s="146">
        <v>4</v>
      </c>
      <c r="N7" s="91">
        <v>30</v>
      </c>
      <c r="O7" s="68" t="s">
        <v>108</v>
      </c>
      <c r="P7" s="147">
        <v>4</v>
      </c>
      <c r="Q7" s="67">
        <v>30</v>
      </c>
      <c r="R7" s="68" t="s">
        <v>108</v>
      </c>
      <c r="S7" s="69">
        <v>4</v>
      </c>
      <c r="T7" s="70">
        <v>30</v>
      </c>
      <c r="U7" s="68" t="s">
        <v>108</v>
      </c>
      <c r="V7" s="71">
        <v>4</v>
      </c>
      <c r="W7" s="72">
        <f t="shared" si="0"/>
        <v>120</v>
      </c>
      <c r="X7" s="73">
        <f t="shared" si="1"/>
        <v>16</v>
      </c>
      <c r="Y7" s="240"/>
    </row>
    <row r="8" spans="1:25" x14ac:dyDescent="0.25">
      <c r="A8" s="2" t="s">
        <v>178</v>
      </c>
      <c r="B8" s="62" t="s">
        <v>84</v>
      </c>
      <c r="C8" s="74" t="s">
        <v>16</v>
      </c>
      <c r="D8" s="53" t="s">
        <v>115</v>
      </c>
      <c r="E8" s="148">
        <v>45</v>
      </c>
      <c r="F8" s="73" t="s">
        <v>109</v>
      </c>
      <c r="G8" s="73">
        <v>2</v>
      </c>
      <c r="H8" s="73">
        <v>45</v>
      </c>
      <c r="I8" s="73" t="s">
        <v>110</v>
      </c>
      <c r="J8" s="149">
        <v>2</v>
      </c>
      <c r="K8" s="88">
        <v>45</v>
      </c>
      <c r="L8" s="91" t="s">
        <v>109</v>
      </c>
      <c r="M8" s="146">
        <v>2</v>
      </c>
      <c r="N8" s="91">
        <v>45</v>
      </c>
      <c r="O8" s="91" t="s">
        <v>110</v>
      </c>
      <c r="P8" s="147">
        <v>2</v>
      </c>
      <c r="Q8" s="67">
        <v>45</v>
      </c>
      <c r="R8" s="91" t="s">
        <v>109</v>
      </c>
      <c r="S8" s="69">
        <v>2</v>
      </c>
      <c r="T8" s="70">
        <v>45</v>
      </c>
      <c r="U8" s="91" t="s">
        <v>110</v>
      </c>
      <c r="V8" s="71">
        <v>2</v>
      </c>
      <c r="W8" s="72">
        <f t="shared" si="0"/>
        <v>270</v>
      </c>
      <c r="X8" s="73">
        <f t="shared" si="1"/>
        <v>12</v>
      </c>
      <c r="Y8" s="240"/>
    </row>
    <row r="9" spans="1:25" x14ac:dyDescent="0.25">
      <c r="A9" s="2" t="s">
        <v>178</v>
      </c>
      <c r="B9" s="62" t="s">
        <v>85</v>
      </c>
      <c r="C9" s="74" t="s">
        <v>16</v>
      </c>
      <c r="D9" s="53" t="s">
        <v>115</v>
      </c>
      <c r="E9" s="92">
        <v>15</v>
      </c>
      <c r="F9" s="91" t="s">
        <v>110</v>
      </c>
      <c r="G9" s="93">
        <v>1</v>
      </c>
      <c r="H9" s="68">
        <v>15</v>
      </c>
      <c r="I9" s="91" t="s">
        <v>108</v>
      </c>
      <c r="J9" s="94">
        <v>1</v>
      </c>
      <c r="K9" s="88"/>
      <c r="L9" s="91"/>
      <c r="M9" s="146"/>
      <c r="N9" s="91"/>
      <c r="O9" s="91"/>
      <c r="P9" s="147"/>
      <c r="Q9" s="67"/>
      <c r="R9" s="70"/>
      <c r="S9" s="69"/>
      <c r="T9" s="70"/>
      <c r="U9" s="70"/>
      <c r="V9" s="71"/>
      <c r="W9" s="72">
        <f t="shared" si="0"/>
        <v>30</v>
      </c>
      <c r="X9" s="73">
        <f t="shared" si="1"/>
        <v>2</v>
      </c>
      <c r="Y9" s="240"/>
    </row>
    <row r="10" spans="1:25" x14ac:dyDescent="0.25">
      <c r="A10" s="2" t="s">
        <v>178</v>
      </c>
      <c r="B10" s="62" t="s">
        <v>54</v>
      </c>
      <c r="C10" s="52" t="s">
        <v>16</v>
      </c>
      <c r="D10" s="86" t="s">
        <v>113</v>
      </c>
      <c r="E10" s="92"/>
      <c r="F10" s="91"/>
      <c r="G10" s="93"/>
      <c r="H10" s="68"/>
      <c r="I10" s="91"/>
      <c r="J10" s="94"/>
      <c r="K10" s="88"/>
      <c r="L10" s="91"/>
      <c r="M10" s="105"/>
      <c r="N10" s="104"/>
      <c r="O10" s="91"/>
      <c r="P10" s="147"/>
      <c r="Q10" s="67">
        <v>30</v>
      </c>
      <c r="R10" s="70" t="s">
        <v>110</v>
      </c>
      <c r="S10" s="69">
        <v>1</v>
      </c>
      <c r="T10" s="70">
        <v>30</v>
      </c>
      <c r="U10" s="70" t="s">
        <v>95</v>
      </c>
      <c r="V10" s="71">
        <v>2</v>
      </c>
      <c r="W10" s="72">
        <f t="shared" si="0"/>
        <v>60</v>
      </c>
      <c r="X10" s="73">
        <f t="shared" si="1"/>
        <v>3</v>
      </c>
      <c r="Y10" s="240"/>
    </row>
    <row r="11" spans="1:25" x14ac:dyDescent="0.25">
      <c r="A11" s="2" t="s">
        <v>177</v>
      </c>
      <c r="B11" s="62" t="s">
        <v>63</v>
      </c>
      <c r="C11" s="52" t="s">
        <v>19</v>
      </c>
      <c r="D11" s="86" t="s">
        <v>21</v>
      </c>
      <c r="E11" s="92">
        <v>30</v>
      </c>
      <c r="F11" s="91" t="s">
        <v>109</v>
      </c>
      <c r="G11" s="93">
        <v>2</v>
      </c>
      <c r="H11" s="68">
        <v>30</v>
      </c>
      <c r="I11" s="91" t="s">
        <v>109</v>
      </c>
      <c r="J11" s="94">
        <v>2</v>
      </c>
      <c r="K11" s="88">
        <v>30</v>
      </c>
      <c r="L11" s="84" t="s">
        <v>109</v>
      </c>
      <c r="M11" s="17">
        <v>2</v>
      </c>
      <c r="N11" s="56">
        <v>30</v>
      </c>
      <c r="O11" s="178" t="s">
        <v>109</v>
      </c>
      <c r="P11" s="147">
        <v>2</v>
      </c>
      <c r="Q11" s="67">
        <v>45</v>
      </c>
      <c r="R11" s="91" t="s">
        <v>109</v>
      </c>
      <c r="S11" s="69">
        <v>3</v>
      </c>
      <c r="T11" s="70">
        <v>45</v>
      </c>
      <c r="U11" s="91" t="s">
        <v>109</v>
      </c>
      <c r="V11" s="71">
        <v>3</v>
      </c>
      <c r="W11" s="72">
        <f t="shared" si="0"/>
        <v>210</v>
      </c>
      <c r="X11" s="73">
        <f t="shared" si="1"/>
        <v>14</v>
      </c>
      <c r="Y11" s="240"/>
    </row>
    <row r="12" spans="1:25" x14ac:dyDescent="0.25">
      <c r="A12" s="2" t="s">
        <v>177</v>
      </c>
      <c r="B12" s="62" t="s">
        <v>24</v>
      </c>
      <c r="C12" s="74" t="s">
        <v>16</v>
      </c>
      <c r="D12" s="53" t="s">
        <v>115</v>
      </c>
      <c r="E12" s="92"/>
      <c r="F12" s="68"/>
      <c r="G12" s="93"/>
      <c r="H12" s="68"/>
      <c r="I12" s="68"/>
      <c r="J12" s="94"/>
      <c r="K12" s="88">
        <v>30</v>
      </c>
      <c r="L12" s="84" t="s">
        <v>110</v>
      </c>
      <c r="M12" s="17">
        <v>1</v>
      </c>
      <c r="N12" s="56">
        <v>30</v>
      </c>
      <c r="O12" s="178" t="s">
        <v>95</v>
      </c>
      <c r="P12" s="147">
        <v>2</v>
      </c>
      <c r="Q12" s="88"/>
      <c r="R12" s="91"/>
      <c r="S12" s="146"/>
      <c r="T12" s="91"/>
      <c r="U12" s="91"/>
      <c r="V12" s="147"/>
      <c r="W12" s="72">
        <f t="shared" si="0"/>
        <v>60</v>
      </c>
      <c r="X12" s="73">
        <f t="shared" si="1"/>
        <v>3</v>
      </c>
      <c r="Y12" s="240"/>
    </row>
    <row r="13" spans="1:25" x14ac:dyDescent="0.25">
      <c r="A13" s="2" t="s">
        <v>177</v>
      </c>
      <c r="B13" s="62" t="s">
        <v>129</v>
      </c>
      <c r="C13" s="52" t="s">
        <v>19</v>
      </c>
      <c r="D13" s="53" t="s">
        <v>115</v>
      </c>
      <c r="E13" s="63"/>
      <c r="F13" s="54"/>
      <c r="G13" s="55"/>
      <c r="H13" s="54"/>
      <c r="I13" s="54"/>
      <c r="J13" s="64"/>
      <c r="K13" s="54">
        <v>30</v>
      </c>
      <c r="L13" s="313" t="s">
        <v>95</v>
      </c>
      <c r="M13" s="55">
        <v>2</v>
      </c>
      <c r="N13" s="56"/>
      <c r="O13" s="468"/>
      <c r="P13" s="66"/>
      <c r="Q13" s="67"/>
      <c r="R13" s="70"/>
      <c r="S13" s="69"/>
      <c r="T13" s="70"/>
      <c r="U13" s="70"/>
      <c r="V13" s="71"/>
      <c r="W13" s="72">
        <f t="shared" si="0"/>
        <v>30</v>
      </c>
      <c r="X13" s="73">
        <f t="shared" si="1"/>
        <v>2</v>
      </c>
      <c r="Y13" s="240"/>
    </row>
    <row r="14" spans="1:25" x14ac:dyDescent="0.25">
      <c r="A14" s="2" t="s">
        <v>177</v>
      </c>
      <c r="B14" s="62" t="s">
        <v>146</v>
      </c>
      <c r="C14" s="74" t="s">
        <v>16</v>
      </c>
      <c r="D14" s="53" t="s">
        <v>115</v>
      </c>
      <c r="E14" s="92"/>
      <c r="F14" s="68"/>
      <c r="G14" s="93"/>
      <c r="H14" s="68"/>
      <c r="I14" s="68"/>
      <c r="J14" s="94"/>
      <c r="K14" s="88"/>
      <c r="L14" s="84"/>
      <c r="M14" s="17"/>
      <c r="N14" s="56"/>
      <c r="O14" s="178"/>
      <c r="P14" s="147"/>
      <c r="Q14" s="67">
        <v>30</v>
      </c>
      <c r="R14" s="91" t="s">
        <v>109</v>
      </c>
      <c r="S14" s="69">
        <v>1</v>
      </c>
      <c r="T14" s="70">
        <v>30</v>
      </c>
      <c r="U14" s="91" t="s">
        <v>95</v>
      </c>
      <c r="V14" s="71">
        <v>2</v>
      </c>
      <c r="W14" s="72">
        <f t="shared" si="0"/>
        <v>60</v>
      </c>
      <c r="X14" s="73">
        <f t="shared" si="1"/>
        <v>3</v>
      </c>
      <c r="Y14" s="240"/>
    </row>
    <row r="15" spans="1:25" x14ac:dyDescent="0.25">
      <c r="A15" s="2" t="s">
        <v>177</v>
      </c>
      <c r="B15" s="62" t="s">
        <v>25</v>
      </c>
      <c r="C15" s="74" t="s">
        <v>16</v>
      </c>
      <c r="D15" s="53" t="s">
        <v>115</v>
      </c>
      <c r="E15" s="92">
        <v>30</v>
      </c>
      <c r="F15" s="91" t="s">
        <v>109</v>
      </c>
      <c r="G15" s="93">
        <v>1</v>
      </c>
      <c r="H15" s="68">
        <v>30</v>
      </c>
      <c r="I15" s="91" t="s">
        <v>95</v>
      </c>
      <c r="J15" s="94">
        <v>2</v>
      </c>
      <c r="K15" s="88"/>
      <c r="L15" s="84"/>
      <c r="M15" s="17"/>
      <c r="N15" s="56"/>
      <c r="O15" s="178"/>
      <c r="P15" s="147"/>
      <c r="Q15" s="67"/>
      <c r="R15" s="70"/>
      <c r="S15" s="69"/>
      <c r="T15" s="70"/>
      <c r="U15" s="70"/>
      <c r="V15" s="71"/>
      <c r="W15" s="72">
        <f t="shared" si="0"/>
        <v>60</v>
      </c>
      <c r="X15" s="73">
        <f t="shared" si="1"/>
        <v>3</v>
      </c>
      <c r="Y15" s="240"/>
    </row>
    <row r="16" spans="1:25" x14ac:dyDescent="0.25">
      <c r="A16" s="2" t="s">
        <v>178</v>
      </c>
      <c r="B16" s="62" t="s">
        <v>96</v>
      </c>
      <c r="C16" s="74" t="s">
        <v>16</v>
      </c>
      <c r="D16" s="82" t="s">
        <v>113</v>
      </c>
      <c r="E16" s="92"/>
      <c r="F16" s="91"/>
      <c r="G16" s="93"/>
      <c r="H16" s="68"/>
      <c r="I16" s="91"/>
      <c r="J16" s="94"/>
      <c r="K16" s="88"/>
      <c r="L16" s="91"/>
      <c r="M16" s="116"/>
      <c r="N16" s="115"/>
      <c r="O16" s="91"/>
      <c r="P16" s="147"/>
      <c r="Q16" s="67">
        <v>15</v>
      </c>
      <c r="R16" s="70" t="s">
        <v>109</v>
      </c>
      <c r="S16" s="69">
        <v>1</v>
      </c>
      <c r="T16" s="70">
        <v>15</v>
      </c>
      <c r="U16" s="70" t="s">
        <v>95</v>
      </c>
      <c r="V16" s="71">
        <v>2</v>
      </c>
      <c r="W16" s="72">
        <f t="shared" si="0"/>
        <v>30</v>
      </c>
      <c r="X16" s="73">
        <f t="shared" si="1"/>
        <v>3</v>
      </c>
      <c r="Y16" s="240"/>
    </row>
    <row r="17" spans="1:25" x14ac:dyDescent="0.25">
      <c r="A17" s="2" t="s">
        <v>177</v>
      </c>
      <c r="B17" s="62" t="s">
        <v>26</v>
      </c>
      <c r="C17" s="74" t="s">
        <v>16</v>
      </c>
      <c r="D17" s="82" t="s">
        <v>113</v>
      </c>
      <c r="E17" s="151">
        <v>30</v>
      </c>
      <c r="F17" s="104" t="s">
        <v>109</v>
      </c>
      <c r="G17" s="152">
        <v>1</v>
      </c>
      <c r="H17" s="77">
        <v>30</v>
      </c>
      <c r="I17" s="104" t="s">
        <v>95</v>
      </c>
      <c r="J17" s="102">
        <v>2</v>
      </c>
      <c r="K17" s="151"/>
      <c r="L17" s="104"/>
      <c r="M17" s="152"/>
      <c r="N17" s="77"/>
      <c r="O17" s="104"/>
      <c r="P17" s="102"/>
      <c r="Q17" s="67"/>
      <c r="R17" s="70"/>
      <c r="S17" s="69"/>
      <c r="T17" s="70"/>
      <c r="U17" s="70"/>
      <c r="V17" s="71"/>
      <c r="W17" s="72">
        <f t="shared" si="0"/>
        <v>60</v>
      </c>
      <c r="X17" s="73">
        <f t="shared" si="1"/>
        <v>3</v>
      </c>
      <c r="Y17" s="240"/>
    </row>
    <row r="18" spans="1:25" x14ac:dyDescent="0.25">
      <c r="A18" s="2" t="s">
        <v>177</v>
      </c>
      <c r="B18" s="62" t="s">
        <v>47</v>
      </c>
      <c r="C18" s="74" t="s">
        <v>16</v>
      </c>
      <c r="D18" s="150" t="s">
        <v>113</v>
      </c>
      <c r="E18" s="151"/>
      <c r="F18" s="104"/>
      <c r="G18" s="152"/>
      <c r="H18" s="77"/>
      <c r="I18" s="104"/>
      <c r="J18" s="102"/>
      <c r="K18" s="151">
        <v>30</v>
      </c>
      <c r="L18" s="104" t="s">
        <v>109</v>
      </c>
      <c r="M18" s="152">
        <v>1</v>
      </c>
      <c r="N18" s="77">
        <v>30</v>
      </c>
      <c r="O18" s="104" t="s">
        <v>95</v>
      </c>
      <c r="P18" s="102">
        <v>2</v>
      </c>
      <c r="Q18" s="67"/>
      <c r="R18" s="70"/>
      <c r="S18" s="69"/>
      <c r="T18" s="70"/>
      <c r="U18" s="70"/>
      <c r="V18" s="71"/>
      <c r="W18" s="72">
        <f>SUM(E18,H18,K18,N18,Q18,T18)</f>
        <v>60</v>
      </c>
      <c r="X18" s="73">
        <f>SUM(G18,J18,M18,P18,S18,V18)</f>
        <v>3</v>
      </c>
      <c r="Y18" s="240"/>
    </row>
    <row r="19" spans="1:25" x14ac:dyDescent="0.25">
      <c r="A19" s="2" t="s">
        <v>178</v>
      </c>
      <c r="B19" s="62" t="s">
        <v>149</v>
      </c>
      <c r="C19" s="74" t="s">
        <v>16</v>
      </c>
      <c r="D19" s="82" t="s">
        <v>113</v>
      </c>
      <c r="E19" s="92"/>
      <c r="F19" s="91"/>
      <c r="G19" s="93"/>
      <c r="H19" s="68"/>
      <c r="I19" s="91"/>
      <c r="J19" s="94"/>
      <c r="K19" s="88"/>
      <c r="L19" s="91"/>
      <c r="M19" s="146"/>
      <c r="N19" s="91"/>
      <c r="O19" s="91"/>
      <c r="P19" s="147"/>
      <c r="Q19" s="88">
        <v>30</v>
      </c>
      <c r="R19" s="91" t="s">
        <v>109</v>
      </c>
      <c r="S19" s="146">
        <v>1</v>
      </c>
      <c r="T19" s="91">
        <v>30</v>
      </c>
      <c r="U19" s="91" t="s">
        <v>95</v>
      </c>
      <c r="V19" s="147">
        <v>2</v>
      </c>
      <c r="W19" s="72">
        <f t="shared" ref="W19:W27" si="2">SUM(E19,H19,K19,N19,Q19,T19)</f>
        <v>60</v>
      </c>
      <c r="X19" s="73">
        <f t="shared" ref="X19:X27" si="3">SUM(G19,J19,M19,P19,S19,V19)</f>
        <v>3</v>
      </c>
      <c r="Y19" s="240"/>
    </row>
    <row r="20" spans="1:25" ht="15" customHeight="1" x14ac:dyDescent="0.25">
      <c r="A20" s="2" t="s">
        <v>179</v>
      </c>
      <c r="B20" s="62" t="s">
        <v>27</v>
      </c>
      <c r="C20" s="74" t="s">
        <v>16</v>
      </c>
      <c r="D20" s="53" t="s">
        <v>115</v>
      </c>
      <c r="E20" s="92">
        <v>30</v>
      </c>
      <c r="F20" s="91" t="s">
        <v>109</v>
      </c>
      <c r="G20" s="93">
        <v>1</v>
      </c>
      <c r="H20" s="68">
        <v>30</v>
      </c>
      <c r="I20" s="91" t="s">
        <v>95</v>
      </c>
      <c r="J20" s="94">
        <v>2</v>
      </c>
      <c r="K20" s="88"/>
      <c r="L20" s="91"/>
      <c r="M20" s="146"/>
      <c r="N20" s="91"/>
      <c r="O20" s="91"/>
      <c r="P20" s="147"/>
      <c r="Q20" s="67"/>
      <c r="R20" s="70"/>
      <c r="S20" s="69"/>
      <c r="T20" s="70"/>
      <c r="U20" s="70"/>
      <c r="V20" s="71"/>
      <c r="W20" s="72">
        <f t="shared" si="2"/>
        <v>60</v>
      </c>
      <c r="X20" s="73">
        <f t="shared" si="3"/>
        <v>3</v>
      </c>
      <c r="Y20" s="240"/>
    </row>
    <row r="21" spans="1:25" x14ac:dyDescent="0.25">
      <c r="A21" s="2" t="s">
        <v>179</v>
      </c>
      <c r="B21" s="62" t="s">
        <v>28</v>
      </c>
      <c r="C21" s="74" t="s">
        <v>16</v>
      </c>
      <c r="D21" s="53" t="s">
        <v>115</v>
      </c>
      <c r="E21" s="92"/>
      <c r="F21" s="77"/>
      <c r="G21" s="93"/>
      <c r="H21" s="68"/>
      <c r="I21" s="68"/>
      <c r="J21" s="94"/>
      <c r="K21" s="88"/>
      <c r="L21" s="91"/>
      <c r="M21" s="146"/>
      <c r="N21" s="91"/>
      <c r="O21" s="91"/>
      <c r="P21" s="147"/>
      <c r="Q21" s="67">
        <v>15</v>
      </c>
      <c r="R21" s="70" t="s">
        <v>109</v>
      </c>
      <c r="S21" s="69">
        <v>1</v>
      </c>
      <c r="T21" s="70"/>
      <c r="U21" s="70"/>
      <c r="V21" s="71"/>
      <c r="W21" s="72">
        <f t="shared" si="2"/>
        <v>15</v>
      </c>
      <c r="X21" s="73">
        <f t="shared" si="3"/>
        <v>1</v>
      </c>
      <c r="Y21" s="240"/>
    </row>
    <row r="22" spans="1:25" ht="15.75" x14ac:dyDescent="0.3">
      <c r="A22" s="2" t="s">
        <v>179</v>
      </c>
      <c r="B22" s="62" t="s">
        <v>29</v>
      </c>
      <c r="C22" s="74" t="s">
        <v>16</v>
      </c>
      <c r="D22" s="53" t="s">
        <v>115</v>
      </c>
      <c r="E22" s="156"/>
      <c r="F22" s="157"/>
      <c r="G22" s="253"/>
      <c r="H22" s="219">
        <v>15</v>
      </c>
      <c r="I22" s="91" t="s">
        <v>95</v>
      </c>
      <c r="J22" s="94">
        <v>1</v>
      </c>
      <c r="K22" s="88"/>
      <c r="L22" s="91"/>
      <c r="M22" s="146"/>
      <c r="N22" s="91"/>
      <c r="O22" s="91"/>
      <c r="P22" s="147"/>
      <c r="Q22" s="67"/>
      <c r="R22" s="70"/>
      <c r="S22" s="69"/>
      <c r="T22" s="70"/>
      <c r="U22" s="70"/>
      <c r="V22" s="71"/>
      <c r="W22" s="72">
        <f t="shared" si="2"/>
        <v>15</v>
      </c>
      <c r="X22" s="73">
        <f t="shared" si="3"/>
        <v>1</v>
      </c>
      <c r="Y22" s="240"/>
    </row>
    <row r="23" spans="1:25" x14ac:dyDescent="0.25">
      <c r="A23" s="2" t="s">
        <v>179</v>
      </c>
      <c r="B23" s="62" t="s">
        <v>30</v>
      </c>
      <c r="C23" s="74" t="s">
        <v>16</v>
      </c>
      <c r="D23" s="53" t="s">
        <v>115</v>
      </c>
      <c r="E23" s="92">
        <v>2</v>
      </c>
      <c r="F23" s="115" t="s">
        <v>109</v>
      </c>
      <c r="G23" s="93">
        <v>0</v>
      </c>
      <c r="H23" s="68"/>
      <c r="I23" s="68"/>
      <c r="J23" s="94"/>
      <c r="K23" s="88"/>
      <c r="L23" s="91"/>
      <c r="M23" s="146"/>
      <c r="N23" s="91"/>
      <c r="O23" s="91"/>
      <c r="P23" s="147"/>
      <c r="Q23" s="67"/>
      <c r="R23" s="70"/>
      <c r="S23" s="69"/>
      <c r="T23" s="70"/>
      <c r="U23" s="70"/>
      <c r="V23" s="71"/>
      <c r="W23" s="72">
        <f t="shared" si="2"/>
        <v>2</v>
      </c>
      <c r="X23" s="73">
        <f t="shared" si="3"/>
        <v>0</v>
      </c>
      <c r="Y23" s="240"/>
    </row>
    <row r="24" spans="1:25" x14ac:dyDescent="0.25">
      <c r="A24" s="2" t="s">
        <v>179</v>
      </c>
      <c r="B24" s="62" t="s">
        <v>31</v>
      </c>
      <c r="C24" s="74" t="s">
        <v>16</v>
      </c>
      <c r="D24" s="53" t="s">
        <v>115</v>
      </c>
      <c r="E24" s="92">
        <v>3</v>
      </c>
      <c r="F24" s="91" t="s">
        <v>109</v>
      </c>
      <c r="G24" s="93">
        <v>0</v>
      </c>
      <c r="H24" s="68"/>
      <c r="I24" s="68"/>
      <c r="J24" s="94"/>
      <c r="K24" s="88"/>
      <c r="L24" s="91"/>
      <c r="M24" s="146"/>
      <c r="N24" s="91"/>
      <c r="O24" s="91"/>
      <c r="P24" s="147"/>
      <c r="Q24" s="67"/>
      <c r="R24" s="70"/>
      <c r="S24" s="69"/>
      <c r="T24" s="70"/>
      <c r="U24" s="70"/>
      <c r="V24" s="71"/>
      <c r="W24" s="72">
        <f t="shared" si="2"/>
        <v>3</v>
      </c>
      <c r="X24" s="73">
        <f t="shared" si="3"/>
        <v>0</v>
      </c>
      <c r="Y24" s="240"/>
    </row>
    <row r="25" spans="1:25" x14ac:dyDescent="0.25">
      <c r="A25" s="2" t="s">
        <v>179</v>
      </c>
      <c r="B25" s="95" t="s">
        <v>32</v>
      </c>
      <c r="C25" s="52" t="s">
        <v>19</v>
      </c>
      <c r="D25" s="82" t="s">
        <v>113</v>
      </c>
      <c r="E25" s="92">
        <v>30</v>
      </c>
      <c r="F25" s="104" t="s">
        <v>110</v>
      </c>
      <c r="G25" s="93">
        <v>2</v>
      </c>
      <c r="H25" s="68">
        <v>30</v>
      </c>
      <c r="I25" s="91" t="s">
        <v>110</v>
      </c>
      <c r="J25" s="94">
        <v>2</v>
      </c>
      <c r="K25" s="88">
        <v>30</v>
      </c>
      <c r="L25" s="91" t="s">
        <v>110</v>
      </c>
      <c r="M25" s="146">
        <v>2</v>
      </c>
      <c r="N25" s="91">
        <v>30</v>
      </c>
      <c r="O25" s="91" t="s">
        <v>95</v>
      </c>
      <c r="P25" s="147">
        <v>3</v>
      </c>
      <c r="Q25" s="67"/>
      <c r="R25" s="70"/>
      <c r="S25" s="69"/>
      <c r="T25" s="70"/>
      <c r="U25" s="70"/>
      <c r="V25" s="71"/>
      <c r="W25" s="72">
        <f t="shared" si="2"/>
        <v>120</v>
      </c>
      <c r="X25" s="161">
        <f t="shared" si="3"/>
        <v>9</v>
      </c>
      <c r="Y25" s="240"/>
    </row>
    <row r="26" spans="1:25" x14ac:dyDescent="0.25">
      <c r="A26" s="2" t="s">
        <v>179</v>
      </c>
      <c r="B26" s="95" t="s">
        <v>33</v>
      </c>
      <c r="C26" s="52" t="s">
        <v>19</v>
      </c>
      <c r="D26" s="82" t="s">
        <v>113</v>
      </c>
      <c r="E26" s="569">
        <v>30</v>
      </c>
      <c r="F26" s="568" t="s">
        <v>109</v>
      </c>
      <c r="G26" s="570">
        <v>0</v>
      </c>
      <c r="H26" s="178"/>
      <c r="I26" s="91"/>
      <c r="J26" s="147"/>
      <c r="K26" s="148"/>
      <c r="L26" s="73"/>
      <c r="M26" s="73"/>
      <c r="N26" s="73"/>
      <c r="O26" s="73"/>
      <c r="P26" s="149"/>
      <c r="Q26" s="67"/>
      <c r="R26" s="70"/>
      <c r="S26" s="69"/>
      <c r="T26" s="70"/>
      <c r="U26" s="70"/>
      <c r="V26" s="71"/>
      <c r="W26" s="72">
        <f t="shared" si="2"/>
        <v>30</v>
      </c>
      <c r="X26" s="161">
        <f t="shared" si="3"/>
        <v>0</v>
      </c>
      <c r="Y26" s="240"/>
    </row>
    <row r="27" spans="1:25" ht="15.75" thickBot="1" x14ac:dyDescent="0.3">
      <c r="A27" s="2" t="s">
        <v>179</v>
      </c>
      <c r="B27" s="98" t="s">
        <v>48</v>
      </c>
      <c r="C27" s="99" t="s">
        <v>16</v>
      </c>
      <c r="D27" s="100" t="s">
        <v>115</v>
      </c>
      <c r="E27" s="151"/>
      <c r="F27" s="42"/>
      <c r="G27" s="152"/>
      <c r="H27" s="77"/>
      <c r="I27" s="77"/>
      <c r="J27" s="102"/>
      <c r="K27" s="103"/>
      <c r="L27" s="104"/>
      <c r="M27" s="105"/>
      <c r="N27" s="104"/>
      <c r="O27" s="104"/>
      <c r="P27" s="106"/>
      <c r="Q27" s="107">
        <v>15</v>
      </c>
      <c r="R27" s="104" t="s">
        <v>95</v>
      </c>
      <c r="S27" s="75">
        <v>1</v>
      </c>
      <c r="T27" s="76"/>
      <c r="U27" s="76"/>
      <c r="V27" s="108"/>
      <c r="W27" s="109">
        <f t="shared" si="2"/>
        <v>15</v>
      </c>
      <c r="X27" s="110">
        <f t="shared" si="3"/>
        <v>1</v>
      </c>
      <c r="Y27" s="240"/>
    </row>
    <row r="28" spans="1:25" ht="15.75" thickBot="1" x14ac:dyDescent="0.3">
      <c r="B28" s="656" t="s">
        <v>147</v>
      </c>
      <c r="C28" s="657"/>
      <c r="D28" s="657"/>
      <c r="E28" s="657"/>
      <c r="F28" s="657"/>
      <c r="G28" s="657"/>
      <c r="H28" s="657"/>
      <c r="I28" s="657"/>
      <c r="J28" s="657"/>
      <c r="K28" s="657"/>
      <c r="L28" s="657"/>
      <c r="M28" s="657"/>
      <c r="N28" s="657"/>
      <c r="O28" s="657"/>
      <c r="P28" s="657"/>
      <c r="Q28" s="657"/>
      <c r="R28" s="657"/>
      <c r="S28" s="657"/>
      <c r="T28" s="657"/>
      <c r="U28" s="657"/>
      <c r="V28" s="657"/>
      <c r="W28" s="658"/>
      <c r="X28" s="165">
        <v>22</v>
      </c>
      <c r="Y28" s="240"/>
    </row>
    <row r="29" spans="1:25" x14ac:dyDescent="0.25">
      <c r="B29" s="189"/>
      <c r="C29" s="111"/>
      <c r="D29" s="166" t="s">
        <v>36</v>
      </c>
      <c r="E29" s="167">
        <f>SUM(E5:E27)</f>
        <v>275</v>
      </c>
      <c r="F29" s="167"/>
      <c r="G29" s="168">
        <f>SUM(G5:G27)</f>
        <v>20</v>
      </c>
      <c r="H29" s="167">
        <f>SUM(H5:H27)</f>
        <v>255</v>
      </c>
      <c r="I29" s="167"/>
      <c r="J29" s="168">
        <f>SUM(J5:J27)</f>
        <v>24</v>
      </c>
      <c r="K29" s="169">
        <f>SUM(K5:K28)</f>
        <v>255</v>
      </c>
      <c r="L29" s="169"/>
      <c r="M29" s="170">
        <f>SUM(M5:M28)</f>
        <v>24</v>
      </c>
      <c r="N29" s="169">
        <f>SUM(N5:N28)</f>
        <v>225</v>
      </c>
      <c r="O29" s="169"/>
      <c r="P29" s="171">
        <f>SUM(P5:P28)</f>
        <v>25</v>
      </c>
      <c r="Q29" s="172">
        <f>SUM(Q5:Q28)</f>
        <v>315</v>
      </c>
      <c r="R29" s="172"/>
      <c r="S29" s="173">
        <f>SUM(S5:S28)</f>
        <v>27</v>
      </c>
      <c r="T29" s="172">
        <f>SUM(T5:T28)</f>
        <v>285</v>
      </c>
      <c r="U29" s="172"/>
      <c r="V29" s="173">
        <f>SUM(V5:V28)</f>
        <v>38</v>
      </c>
      <c r="W29" s="166">
        <f>SUM(W5:W27)</f>
        <v>1610</v>
      </c>
      <c r="X29" s="254">
        <f>SUM(X5:X27)</f>
        <v>158</v>
      </c>
      <c r="Y29" s="240"/>
    </row>
    <row r="30" spans="1:25" x14ac:dyDescent="0.25">
      <c r="B30" s="111"/>
      <c r="C30" s="111"/>
      <c r="D30" s="208" t="s">
        <v>37</v>
      </c>
      <c r="E30" s="576">
        <f>SUM(E29,H29)-(E11+H11)</f>
        <v>470</v>
      </c>
      <c r="F30" s="576"/>
      <c r="G30" s="576"/>
      <c r="H30" s="576">
        <f>SUM(G29,J29)</f>
        <v>44</v>
      </c>
      <c r="I30" s="576"/>
      <c r="J30" s="576"/>
      <c r="K30" s="576">
        <f>SUM(K29,N29)-(K11+N11)</f>
        <v>420</v>
      </c>
      <c r="L30" s="576"/>
      <c r="M30" s="576"/>
      <c r="N30" s="679">
        <f>SUM(M29,P29)</f>
        <v>49</v>
      </c>
      <c r="O30" s="576"/>
      <c r="P30" s="576"/>
      <c r="Q30" s="576">
        <f>SUM(Q29,T29)-(Q11+T11)</f>
        <v>510</v>
      </c>
      <c r="R30" s="576"/>
      <c r="S30" s="576"/>
      <c r="T30" s="576">
        <f>SUM(S29,V29)</f>
        <v>65</v>
      </c>
      <c r="U30" s="576"/>
      <c r="V30" s="576"/>
      <c r="W30" s="255"/>
      <c r="X30" s="256">
        <f>X29+X28</f>
        <v>180</v>
      </c>
      <c r="Y30" s="240"/>
    </row>
    <row r="31" spans="1:25" ht="15.75" x14ac:dyDescent="0.3">
      <c r="B31" s="111"/>
      <c r="C31" s="111"/>
      <c r="D31" s="111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257">
        <f>SUM(X25,X26,X11,X7,X6,X28,X13)</f>
        <v>67</v>
      </c>
      <c r="X31" s="195" t="s">
        <v>7</v>
      </c>
      <c r="Y31" s="240"/>
    </row>
    <row r="32" spans="1:2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239">
        <f>(100*W31)/X30</f>
        <v>37.222222222222221</v>
      </c>
      <c r="X32" s="89"/>
      <c r="Y32" s="240"/>
    </row>
    <row r="33" spans="2:25" x14ac:dyDescent="0.25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</row>
  </sheetData>
  <mergeCells count="22">
    <mergeCell ref="B1:X1"/>
    <mergeCell ref="B2:B4"/>
    <mergeCell ref="C2:C4"/>
    <mergeCell ref="D2:D4"/>
    <mergeCell ref="E2:J2"/>
    <mergeCell ref="K2:P2"/>
    <mergeCell ref="Q2:V2"/>
    <mergeCell ref="W2:W4"/>
    <mergeCell ref="X2:X4"/>
    <mergeCell ref="E3:G3"/>
    <mergeCell ref="H3:J3"/>
    <mergeCell ref="K3:M3"/>
    <mergeCell ref="N3:P3"/>
    <mergeCell ref="Q3:S3"/>
    <mergeCell ref="T3:V3"/>
    <mergeCell ref="B28:W28"/>
    <mergeCell ref="T30:V30"/>
    <mergeCell ref="E30:G30"/>
    <mergeCell ref="H30:J30"/>
    <mergeCell ref="K30:M30"/>
    <mergeCell ref="N30:P30"/>
    <mergeCell ref="Q30:S30"/>
  </mergeCells>
  <pageMargins left="0.25" right="0.25" top="0.75" bottom="0.75" header="0.3" footer="0.3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Y33"/>
  <sheetViews>
    <sheetView zoomScaleNormal="100" zoomScaleSheetLayoutView="80" workbookViewId="0">
      <selection activeCell="A5" sqref="A5"/>
    </sheetView>
  </sheetViews>
  <sheetFormatPr defaultColWidth="8.85546875" defaultRowHeight="15" x14ac:dyDescent="0.25"/>
  <cols>
    <col min="1" max="1" width="8.85546875" style="2"/>
    <col min="2" max="2" width="38.140625" bestFit="1" customWidth="1"/>
    <col min="3" max="3" width="14.140625" bestFit="1" customWidth="1"/>
    <col min="4" max="4" width="8.5703125" bestFit="1" customWidth="1"/>
    <col min="5" max="5" width="5.7109375" bestFit="1" customWidth="1"/>
    <col min="6" max="6" width="4" bestFit="1" customWidth="1"/>
    <col min="7" max="7" width="5.28515625" bestFit="1" customWidth="1"/>
    <col min="8" max="8" width="5.7109375" bestFit="1" customWidth="1"/>
    <col min="9" max="9" width="4" bestFit="1" customWidth="1"/>
    <col min="10" max="10" width="5.28515625" bestFit="1" customWidth="1"/>
    <col min="11" max="11" width="5.7109375" bestFit="1" customWidth="1"/>
    <col min="12" max="12" width="4" bestFit="1" customWidth="1"/>
    <col min="13" max="13" width="5.28515625" bestFit="1" customWidth="1"/>
    <col min="14" max="14" width="5.7109375" bestFit="1" customWidth="1"/>
    <col min="15" max="15" width="4" bestFit="1" customWidth="1"/>
    <col min="16" max="16" width="5.28515625" bestFit="1" customWidth="1"/>
    <col min="17" max="17" width="5.7109375" bestFit="1" customWidth="1"/>
    <col min="18" max="18" width="4" bestFit="1" customWidth="1"/>
    <col min="19" max="19" width="5.28515625" bestFit="1" customWidth="1"/>
    <col min="20" max="20" width="5.7109375" bestFit="1" customWidth="1"/>
    <col min="21" max="21" width="4" bestFit="1" customWidth="1"/>
    <col min="22" max="22" width="5.28515625" bestFit="1" customWidth="1"/>
    <col min="23" max="23" width="5.7109375" bestFit="1" customWidth="1"/>
    <col min="24" max="24" width="6.28515625" bestFit="1" customWidth="1"/>
  </cols>
  <sheetData>
    <row r="1" spans="1:25" ht="16.5" thickBot="1" x14ac:dyDescent="0.35">
      <c r="B1" s="621" t="s">
        <v>171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1"/>
      <c r="X1" s="621"/>
      <c r="Y1" s="240"/>
    </row>
    <row r="2" spans="1:25" x14ac:dyDescent="0.25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  <c r="Y2" s="240"/>
    </row>
    <row r="3" spans="1:25" x14ac:dyDescent="0.25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  <c r="Y3" s="240"/>
    </row>
    <row r="4" spans="1:25" ht="15.75" thickBot="1" x14ac:dyDescent="0.3">
      <c r="B4" s="637"/>
      <c r="C4" s="630"/>
      <c r="D4" s="638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242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130" t="s">
        <v>14</v>
      </c>
      <c r="R4" s="123" t="s">
        <v>15</v>
      </c>
      <c r="S4" s="131" t="s">
        <v>7</v>
      </c>
      <c r="T4" s="132" t="s">
        <v>14</v>
      </c>
      <c r="U4" s="123" t="s">
        <v>15</v>
      </c>
      <c r="V4" s="133" t="s">
        <v>7</v>
      </c>
      <c r="W4" s="629"/>
      <c r="X4" s="630"/>
      <c r="Y4" s="240"/>
    </row>
    <row r="5" spans="1:25" ht="15" customHeight="1" x14ac:dyDescent="0.25">
      <c r="A5" s="2" t="s">
        <v>178</v>
      </c>
      <c r="B5" s="259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10</v>
      </c>
      <c r="H5" s="47">
        <v>30</v>
      </c>
      <c r="I5" s="47" t="s">
        <v>108</v>
      </c>
      <c r="J5" s="40">
        <v>10</v>
      </c>
      <c r="K5" s="137">
        <v>30</v>
      </c>
      <c r="L5" s="47" t="s">
        <v>108</v>
      </c>
      <c r="M5" s="138">
        <v>10</v>
      </c>
      <c r="N5" s="139">
        <v>30</v>
      </c>
      <c r="O5" s="47" t="s">
        <v>108</v>
      </c>
      <c r="P5" s="140">
        <v>10</v>
      </c>
      <c r="Q5" s="46">
        <v>30</v>
      </c>
      <c r="R5" s="47" t="s">
        <v>108</v>
      </c>
      <c r="S5" s="48">
        <v>10</v>
      </c>
      <c r="T5" s="49">
        <v>30</v>
      </c>
      <c r="U5" s="47" t="s">
        <v>109</v>
      </c>
      <c r="V5" s="50">
        <v>19</v>
      </c>
      <c r="W5" s="72">
        <f t="shared" ref="W5:W17" si="0">SUM(E5,H5,K5,N5,Q5,T5)</f>
        <v>180</v>
      </c>
      <c r="X5" s="73">
        <f t="shared" ref="X5:X12" si="1">SUM(G5,J5,M5,P5,S5,V5)</f>
        <v>69</v>
      </c>
      <c r="Y5" s="240"/>
    </row>
    <row r="6" spans="1:25" x14ac:dyDescent="0.25">
      <c r="A6" s="2" t="s">
        <v>177</v>
      </c>
      <c r="B6" s="38" t="s">
        <v>124</v>
      </c>
      <c r="C6" s="52" t="s">
        <v>19</v>
      </c>
      <c r="D6" s="53" t="s">
        <v>115</v>
      </c>
      <c r="E6" s="143"/>
      <c r="F6" s="58"/>
      <c r="G6" s="114"/>
      <c r="H6" s="58"/>
      <c r="I6" s="58"/>
      <c r="J6" s="144"/>
      <c r="K6" s="41"/>
      <c r="L6" s="58"/>
      <c r="M6" s="116"/>
      <c r="N6" s="115"/>
      <c r="O6" s="58"/>
      <c r="P6" s="45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72">
        <f t="shared" si="0"/>
        <v>60</v>
      </c>
      <c r="X6" s="73">
        <f t="shared" si="1"/>
        <v>4</v>
      </c>
      <c r="Y6" s="240"/>
    </row>
    <row r="7" spans="1:25" x14ac:dyDescent="0.25">
      <c r="A7" s="2" t="s">
        <v>177</v>
      </c>
      <c r="B7" s="62" t="s">
        <v>18</v>
      </c>
      <c r="C7" s="74" t="s">
        <v>19</v>
      </c>
      <c r="D7" s="53" t="s">
        <v>115</v>
      </c>
      <c r="E7" s="92"/>
      <c r="F7" s="68"/>
      <c r="G7" s="93"/>
      <c r="H7" s="68"/>
      <c r="I7" s="68"/>
      <c r="J7" s="94"/>
      <c r="K7" s="88">
        <v>30</v>
      </c>
      <c r="L7" s="68" t="s">
        <v>108</v>
      </c>
      <c r="M7" s="146">
        <v>4</v>
      </c>
      <c r="N7" s="91">
        <v>30</v>
      </c>
      <c r="O7" s="68" t="s">
        <v>108</v>
      </c>
      <c r="P7" s="147">
        <v>4</v>
      </c>
      <c r="Q7" s="67">
        <v>30</v>
      </c>
      <c r="R7" s="68" t="s">
        <v>108</v>
      </c>
      <c r="S7" s="69">
        <v>4</v>
      </c>
      <c r="T7" s="70">
        <v>30</v>
      </c>
      <c r="U7" s="68" t="s">
        <v>108</v>
      </c>
      <c r="V7" s="71">
        <v>4</v>
      </c>
      <c r="W7" s="72">
        <f t="shared" si="0"/>
        <v>120</v>
      </c>
      <c r="X7" s="73">
        <f t="shared" si="1"/>
        <v>16</v>
      </c>
      <c r="Y7" s="240"/>
    </row>
    <row r="8" spans="1:25" x14ac:dyDescent="0.25">
      <c r="A8" s="2" t="s">
        <v>178</v>
      </c>
      <c r="B8" s="62" t="s">
        <v>83</v>
      </c>
      <c r="C8" s="74" t="s">
        <v>16</v>
      </c>
      <c r="D8" s="82" t="s">
        <v>94</v>
      </c>
      <c r="E8" s="148">
        <v>15</v>
      </c>
      <c r="F8" s="73" t="s">
        <v>109</v>
      </c>
      <c r="G8" s="73">
        <v>1</v>
      </c>
      <c r="H8" s="73">
        <v>15</v>
      </c>
      <c r="I8" s="73" t="s">
        <v>109</v>
      </c>
      <c r="J8" s="149">
        <v>1</v>
      </c>
      <c r="K8" s="88">
        <v>15</v>
      </c>
      <c r="L8" s="91" t="s">
        <v>109</v>
      </c>
      <c r="M8" s="146">
        <v>1</v>
      </c>
      <c r="N8" s="91">
        <v>15</v>
      </c>
      <c r="O8" s="91" t="s">
        <v>109</v>
      </c>
      <c r="P8" s="147">
        <v>1</v>
      </c>
      <c r="Q8" s="67">
        <v>15</v>
      </c>
      <c r="R8" s="91" t="s">
        <v>109</v>
      </c>
      <c r="S8" s="69">
        <v>1</v>
      </c>
      <c r="T8" s="70">
        <v>15</v>
      </c>
      <c r="U8" s="91" t="s">
        <v>109</v>
      </c>
      <c r="V8" s="71">
        <v>1</v>
      </c>
      <c r="W8" s="72">
        <f t="shared" si="0"/>
        <v>90</v>
      </c>
      <c r="X8" s="73">
        <f t="shared" si="1"/>
        <v>6</v>
      </c>
      <c r="Y8" s="240"/>
    </row>
    <row r="9" spans="1:25" x14ac:dyDescent="0.25">
      <c r="A9" s="2" t="s">
        <v>178</v>
      </c>
      <c r="B9" s="62" t="s">
        <v>84</v>
      </c>
      <c r="C9" s="74" t="s">
        <v>16</v>
      </c>
      <c r="D9" s="53" t="s">
        <v>115</v>
      </c>
      <c r="E9" s="148">
        <v>45</v>
      </c>
      <c r="F9" s="73" t="s">
        <v>109</v>
      </c>
      <c r="G9" s="73">
        <v>2</v>
      </c>
      <c r="H9" s="73">
        <v>45</v>
      </c>
      <c r="I9" s="73" t="s">
        <v>110</v>
      </c>
      <c r="J9" s="149">
        <v>2</v>
      </c>
      <c r="K9" s="88">
        <v>45</v>
      </c>
      <c r="L9" s="91" t="s">
        <v>109</v>
      </c>
      <c r="M9" s="146">
        <v>2</v>
      </c>
      <c r="N9" s="91">
        <v>45</v>
      </c>
      <c r="O9" s="91" t="s">
        <v>110</v>
      </c>
      <c r="P9" s="147">
        <v>2</v>
      </c>
      <c r="Q9" s="67">
        <v>45</v>
      </c>
      <c r="R9" s="91" t="s">
        <v>109</v>
      </c>
      <c r="S9" s="69">
        <v>2</v>
      </c>
      <c r="T9" s="70">
        <v>45</v>
      </c>
      <c r="U9" s="91" t="s">
        <v>110</v>
      </c>
      <c r="V9" s="71">
        <v>2</v>
      </c>
      <c r="W9" s="72">
        <f t="shared" si="0"/>
        <v>270</v>
      </c>
      <c r="X9" s="73">
        <f t="shared" si="1"/>
        <v>12</v>
      </c>
      <c r="Y9" s="240"/>
    </row>
    <row r="10" spans="1:25" x14ac:dyDescent="0.25">
      <c r="A10" s="2" t="s">
        <v>178</v>
      </c>
      <c r="B10" s="62" t="s">
        <v>85</v>
      </c>
      <c r="C10" s="74" t="s">
        <v>16</v>
      </c>
      <c r="D10" s="53" t="s">
        <v>115</v>
      </c>
      <c r="E10" s="92">
        <v>15</v>
      </c>
      <c r="F10" s="91" t="s">
        <v>110</v>
      </c>
      <c r="G10" s="93">
        <v>1</v>
      </c>
      <c r="H10" s="68">
        <v>15</v>
      </c>
      <c r="I10" s="91" t="s">
        <v>108</v>
      </c>
      <c r="J10" s="94">
        <v>1</v>
      </c>
      <c r="K10" s="88"/>
      <c r="L10" s="91"/>
      <c r="M10" s="146"/>
      <c r="N10" s="91"/>
      <c r="O10" s="91"/>
      <c r="P10" s="147"/>
      <c r="Q10" s="67"/>
      <c r="R10" s="70"/>
      <c r="S10" s="69"/>
      <c r="T10" s="70"/>
      <c r="U10" s="70"/>
      <c r="V10" s="71"/>
      <c r="W10" s="72">
        <f t="shared" si="0"/>
        <v>30</v>
      </c>
      <c r="X10" s="73">
        <f t="shared" si="1"/>
        <v>2</v>
      </c>
      <c r="Y10" s="266"/>
    </row>
    <row r="11" spans="1:25" x14ac:dyDescent="0.25">
      <c r="A11" s="2" t="s">
        <v>178</v>
      </c>
      <c r="B11" s="62" t="s">
        <v>54</v>
      </c>
      <c r="C11" s="52" t="s">
        <v>16</v>
      </c>
      <c r="D11" s="86" t="s">
        <v>113</v>
      </c>
      <c r="E11" s="92"/>
      <c r="F11" s="91"/>
      <c r="G11" s="93"/>
      <c r="H11" s="68"/>
      <c r="I11" s="91"/>
      <c r="J11" s="94"/>
      <c r="K11" s="88"/>
      <c r="L11" s="91"/>
      <c r="M11" s="105"/>
      <c r="N11" s="104"/>
      <c r="O11" s="104"/>
      <c r="P11" s="147"/>
      <c r="Q11" s="67">
        <v>30</v>
      </c>
      <c r="R11" s="70" t="s">
        <v>110</v>
      </c>
      <c r="S11" s="69">
        <v>1</v>
      </c>
      <c r="T11" s="70">
        <v>30</v>
      </c>
      <c r="U11" s="70" t="s">
        <v>95</v>
      </c>
      <c r="V11" s="71">
        <v>2</v>
      </c>
      <c r="W11" s="72">
        <f t="shared" si="0"/>
        <v>60</v>
      </c>
      <c r="X11" s="73">
        <f t="shared" si="1"/>
        <v>3</v>
      </c>
      <c r="Y11" s="266"/>
    </row>
    <row r="12" spans="1:25" x14ac:dyDescent="0.25">
      <c r="A12" s="2" t="s">
        <v>177</v>
      </c>
      <c r="B12" s="62" t="s">
        <v>63</v>
      </c>
      <c r="C12" s="52" t="s">
        <v>19</v>
      </c>
      <c r="D12" s="86" t="s">
        <v>21</v>
      </c>
      <c r="E12" s="92">
        <v>15</v>
      </c>
      <c r="F12" s="91" t="s">
        <v>109</v>
      </c>
      <c r="G12" s="93">
        <v>1</v>
      </c>
      <c r="H12" s="68">
        <v>15</v>
      </c>
      <c r="I12" s="91" t="s">
        <v>109</v>
      </c>
      <c r="J12" s="94">
        <v>1</v>
      </c>
      <c r="K12" s="88">
        <v>15</v>
      </c>
      <c r="L12" s="84" t="s">
        <v>109</v>
      </c>
      <c r="M12" s="17">
        <v>1</v>
      </c>
      <c r="N12" s="56">
        <v>15</v>
      </c>
      <c r="O12" s="56" t="s">
        <v>109</v>
      </c>
      <c r="P12" s="66">
        <v>1</v>
      </c>
      <c r="Q12" s="67">
        <v>30</v>
      </c>
      <c r="R12" s="91" t="s">
        <v>109</v>
      </c>
      <c r="S12" s="69">
        <v>2</v>
      </c>
      <c r="T12" s="70">
        <v>30</v>
      </c>
      <c r="U12" s="91" t="s">
        <v>109</v>
      </c>
      <c r="V12" s="71">
        <v>2</v>
      </c>
      <c r="W12" s="72">
        <f t="shared" si="0"/>
        <v>120</v>
      </c>
      <c r="X12" s="73">
        <f t="shared" si="1"/>
        <v>8</v>
      </c>
      <c r="Y12" s="240"/>
    </row>
    <row r="13" spans="1:25" x14ac:dyDescent="0.25">
      <c r="A13" s="2" t="s">
        <v>177</v>
      </c>
      <c r="B13" s="62" t="s">
        <v>24</v>
      </c>
      <c r="C13" s="74" t="s">
        <v>16</v>
      </c>
      <c r="D13" s="53" t="s">
        <v>115</v>
      </c>
      <c r="E13" s="92"/>
      <c r="F13" s="68"/>
      <c r="G13" s="93"/>
      <c r="H13" s="68"/>
      <c r="I13" s="68"/>
      <c r="J13" s="94"/>
      <c r="K13" s="88">
        <v>30</v>
      </c>
      <c r="L13" s="84" t="s">
        <v>110</v>
      </c>
      <c r="M13" s="17">
        <v>1</v>
      </c>
      <c r="N13" s="56">
        <v>30</v>
      </c>
      <c r="O13" s="56" t="s">
        <v>95</v>
      </c>
      <c r="P13" s="66">
        <v>2</v>
      </c>
      <c r="Q13" s="88"/>
      <c r="R13" s="91"/>
      <c r="S13" s="146"/>
      <c r="T13" s="91"/>
      <c r="U13" s="91"/>
      <c r="V13" s="147"/>
      <c r="W13" s="72">
        <f t="shared" si="0"/>
        <v>60</v>
      </c>
      <c r="X13" s="73">
        <f t="shared" ref="X13:X17" si="2">SUM(G13,J13,M13,P13,S13,V13)</f>
        <v>3</v>
      </c>
      <c r="Y13" s="266"/>
    </row>
    <row r="14" spans="1:25" x14ac:dyDescent="0.25">
      <c r="A14" s="2" t="s">
        <v>177</v>
      </c>
      <c r="B14" s="62" t="s">
        <v>129</v>
      </c>
      <c r="C14" s="52" t="s">
        <v>19</v>
      </c>
      <c r="D14" s="53" t="s">
        <v>115</v>
      </c>
      <c r="E14" s="63"/>
      <c r="F14" s="54"/>
      <c r="G14" s="55"/>
      <c r="H14" s="54"/>
      <c r="I14" s="54"/>
      <c r="J14" s="64"/>
      <c r="K14" s="54">
        <v>30</v>
      </c>
      <c r="L14" s="313" t="s">
        <v>95</v>
      </c>
      <c r="M14" s="55">
        <v>2</v>
      </c>
      <c r="N14" s="56"/>
      <c r="O14" s="56"/>
      <c r="P14" s="66"/>
      <c r="Q14" s="67"/>
      <c r="R14" s="70"/>
      <c r="S14" s="69"/>
      <c r="T14" s="70"/>
      <c r="U14" s="70"/>
      <c r="V14" s="71"/>
      <c r="W14" s="72">
        <f t="shared" si="0"/>
        <v>30</v>
      </c>
      <c r="X14" s="73">
        <f t="shared" si="2"/>
        <v>2</v>
      </c>
      <c r="Y14" s="240"/>
    </row>
    <row r="15" spans="1:25" x14ac:dyDescent="0.25">
      <c r="A15" s="2" t="s">
        <v>177</v>
      </c>
      <c r="B15" s="62" t="s">
        <v>146</v>
      </c>
      <c r="C15" s="74" t="s">
        <v>16</v>
      </c>
      <c r="D15" s="53" t="s">
        <v>115</v>
      </c>
      <c r="E15" s="92"/>
      <c r="F15" s="68"/>
      <c r="G15" s="93"/>
      <c r="H15" s="68"/>
      <c r="I15" s="68"/>
      <c r="J15" s="94"/>
      <c r="K15" s="88"/>
      <c r="L15" s="84"/>
      <c r="M15" s="17"/>
      <c r="N15" s="56"/>
      <c r="O15" s="56"/>
      <c r="P15" s="66"/>
      <c r="Q15" s="67">
        <v>30</v>
      </c>
      <c r="R15" s="91" t="s">
        <v>109</v>
      </c>
      <c r="S15" s="69">
        <v>1</v>
      </c>
      <c r="T15" s="70">
        <v>30</v>
      </c>
      <c r="U15" s="91" t="s">
        <v>95</v>
      </c>
      <c r="V15" s="71">
        <v>2</v>
      </c>
      <c r="W15" s="72">
        <f t="shared" si="0"/>
        <v>60</v>
      </c>
      <c r="X15" s="73">
        <f t="shared" si="2"/>
        <v>3</v>
      </c>
      <c r="Y15" s="240"/>
    </row>
    <row r="16" spans="1:25" x14ac:dyDescent="0.25">
      <c r="A16" s="2" t="s">
        <v>177</v>
      </c>
      <c r="B16" s="62" t="s">
        <v>25</v>
      </c>
      <c r="C16" s="74" t="s">
        <v>16</v>
      </c>
      <c r="D16" s="53" t="s">
        <v>115</v>
      </c>
      <c r="E16" s="92">
        <v>30</v>
      </c>
      <c r="F16" s="91" t="s">
        <v>109</v>
      </c>
      <c r="G16" s="93">
        <v>1</v>
      </c>
      <c r="H16" s="68">
        <v>30</v>
      </c>
      <c r="I16" s="91" t="s">
        <v>95</v>
      </c>
      <c r="J16" s="94">
        <v>2</v>
      </c>
      <c r="K16" s="88"/>
      <c r="L16" s="84"/>
      <c r="M16" s="17"/>
      <c r="N16" s="56"/>
      <c r="O16" s="56"/>
      <c r="P16" s="66"/>
      <c r="Q16" s="67"/>
      <c r="R16" s="70"/>
      <c r="S16" s="69"/>
      <c r="T16" s="70"/>
      <c r="U16" s="70"/>
      <c r="V16" s="71"/>
      <c r="W16" s="72">
        <f t="shared" si="0"/>
        <v>60</v>
      </c>
      <c r="X16" s="73">
        <f t="shared" si="2"/>
        <v>3</v>
      </c>
      <c r="Y16" s="240"/>
    </row>
    <row r="17" spans="1:25" x14ac:dyDescent="0.25">
      <c r="A17" s="2" t="s">
        <v>178</v>
      </c>
      <c r="B17" s="62" t="s">
        <v>96</v>
      </c>
      <c r="C17" s="74" t="s">
        <v>16</v>
      </c>
      <c r="D17" s="82" t="s">
        <v>113</v>
      </c>
      <c r="E17" s="92"/>
      <c r="F17" s="91"/>
      <c r="G17" s="93"/>
      <c r="H17" s="68"/>
      <c r="I17" s="91"/>
      <c r="J17" s="94"/>
      <c r="K17" s="88"/>
      <c r="L17" s="91"/>
      <c r="M17" s="116"/>
      <c r="N17" s="115"/>
      <c r="O17" s="115"/>
      <c r="P17" s="147"/>
      <c r="Q17" s="67">
        <v>15</v>
      </c>
      <c r="R17" s="70" t="s">
        <v>109</v>
      </c>
      <c r="S17" s="69">
        <v>1</v>
      </c>
      <c r="T17" s="70">
        <v>15</v>
      </c>
      <c r="U17" s="70" t="s">
        <v>95</v>
      </c>
      <c r="V17" s="71">
        <v>2</v>
      </c>
      <c r="W17" s="72">
        <f t="shared" si="0"/>
        <v>30</v>
      </c>
      <c r="X17" s="73">
        <f t="shared" si="2"/>
        <v>3</v>
      </c>
      <c r="Y17" s="240"/>
    </row>
    <row r="18" spans="1:25" s="2" customFormat="1" x14ac:dyDescent="0.25">
      <c r="A18" s="2" t="s">
        <v>177</v>
      </c>
      <c r="B18" s="62" t="s">
        <v>26</v>
      </c>
      <c r="C18" s="74" t="s">
        <v>16</v>
      </c>
      <c r="D18" s="82" t="s">
        <v>113</v>
      </c>
      <c r="E18" s="151">
        <v>30</v>
      </c>
      <c r="F18" s="104" t="s">
        <v>109</v>
      </c>
      <c r="G18" s="152">
        <v>1</v>
      </c>
      <c r="H18" s="77">
        <v>30</v>
      </c>
      <c r="I18" s="104" t="s">
        <v>95</v>
      </c>
      <c r="J18" s="102">
        <v>2</v>
      </c>
      <c r="K18" s="151"/>
      <c r="L18" s="104"/>
      <c r="M18" s="152"/>
      <c r="N18" s="77"/>
      <c r="O18" s="104"/>
      <c r="P18" s="102"/>
      <c r="Q18" s="67"/>
      <c r="R18" s="70"/>
      <c r="S18" s="69"/>
      <c r="T18" s="70"/>
      <c r="U18" s="70"/>
      <c r="V18" s="71"/>
      <c r="W18" s="72">
        <f>SUM(E18,H18,K18,N18,Q18,T18)</f>
        <v>60</v>
      </c>
      <c r="X18" s="73">
        <f>SUM(G18,J18,M18,P18,S18,V18)</f>
        <v>3</v>
      </c>
      <c r="Y18" s="240"/>
    </row>
    <row r="19" spans="1:25" x14ac:dyDescent="0.25">
      <c r="A19" s="2" t="s">
        <v>177</v>
      </c>
      <c r="B19" s="62" t="s">
        <v>47</v>
      </c>
      <c r="C19" s="74" t="s">
        <v>16</v>
      </c>
      <c r="D19" s="150" t="s">
        <v>113</v>
      </c>
      <c r="E19" s="151"/>
      <c r="F19" s="104"/>
      <c r="G19" s="152"/>
      <c r="H19" s="77"/>
      <c r="I19" s="104"/>
      <c r="J19" s="102"/>
      <c r="K19" s="151">
        <v>30</v>
      </c>
      <c r="L19" s="104" t="s">
        <v>109</v>
      </c>
      <c r="M19" s="152">
        <v>1</v>
      </c>
      <c r="N19" s="77">
        <v>30</v>
      </c>
      <c r="O19" s="104" t="s">
        <v>95</v>
      </c>
      <c r="P19" s="102">
        <v>2</v>
      </c>
      <c r="Q19" s="67"/>
      <c r="R19" s="70"/>
      <c r="S19" s="69"/>
      <c r="T19" s="70"/>
      <c r="U19" s="70"/>
      <c r="V19" s="71"/>
      <c r="W19" s="72">
        <f>SUM(E19,H19,K19,N19,Q19,T19)</f>
        <v>60</v>
      </c>
      <c r="X19" s="73">
        <f>SUM(G19,J19,M19,P19,S19,V19)</f>
        <v>3</v>
      </c>
      <c r="Y19" s="240"/>
    </row>
    <row r="20" spans="1:25" x14ac:dyDescent="0.25">
      <c r="A20" s="2" t="s">
        <v>178</v>
      </c>
      <c r="B20" s="62" t="s">
        <v>149</v>
      </c>
      <c r="C20" s="74" t="s">
        <v>16</v>
      </c>
      <c r="D20" s="82" t="s">
        <v>113</v>
      </c>
      <c r="E20" s="92"/>
      <c r="F20" s="91"/>
      <c r="G20" s="93"/>
      <c r="H20" s="68"/>
      <c r="I20" s="91"/>
      <c r="J20" s="94"/>
      <c r="K20" s="88"/>
      <c r="L20" s="91"/>
      <c r="M20" s="146"/>
      <c r="N20" s="91"/>
      <c r="O20" s="91"/>
      <c r="P20" s="147"/>
      <c r="Q20" s="88">
        <v>30</v>
      </c>
      <c r="R20" s="91" t="s">
        <v>109</v>
      </c>
      <c r="S20" s="146">
        <v>1</v>
      </c>
      <c r="T20" s="91">
        <v>30</v>
      </c>
      <c r="U20" s="91" t="s">
        <v>95</v>
      </c>
      <c r="V20" s="147">
        <v>2</v>
      </c>
      <c r="W20" s="72">
        <f t="shared" ref="W20:W28" si="3">SUM(E20,H20,K20,N20,Q20,T20)</f>
        <v>60</v>
      </c>
      <c r="X20" s="73">
        <f t="shared" ref="X20:X28" si="4">SUM(G20,J20,M20,P20,S20,V20)</f>
        <v>3</v>
      </c>
      <c r="Y20" s="240"/>
    </row>
    <row r="21" spans="1:25" ht="15" customHeight="1" x14ac:dyDescent="0.25">
      <c r="A21" s="2" t="s">
        <v>179</v>
      </c>
      <c r="B21" s="62" t="s">
        <v>27</v>
      </c>
      <c r="C21" s="74" t="s">
        <v>16</v>
      </c>
      <c r="D21" s="53" t="s">
        <v>115</v>
      </c>
      <c r="E21" s="92">
        <v>30</v>
      </c>
      <c r="F21" s="91" t="s">
        <v>109</v>
      </c>
      <c r="G21" s="93">
        <v>1</v>
      </c>
      <c r="H21" s="68">
        <v>30</v>
      </c>
      <c r="I21" s="91" t="s">
        <v>95</v>
      </c>
      <c r="J21" s="94">
        <v>2</v>
      </c>
      <c r="K21" s="88"/>
      <c r="L21" s="91"/>
      <c r="M21" s="146"/>
      <c r="N21" s="91"/>
      <c r="O21" s="91"/>
      <c r="P21" s="147"/>
      <c r="Q21" s="67"/>
      <c r="R21" s="70"/>
      <c r="S21" s="69"/>
      <c r="T21" s="70"/>
      <c r="U21" s="70"/>
      <c r="V21" s="71"/>
      <c r="W21" s="72">
        <f t="shared" si="3"/>
        <v>60</v>
      </c>
      <c r="X21" s="73">
        <f t="shared" si="4"/>
        <v>3</v>
      </c>
      <c r="Y21" s="240"/>
    </row>
    <row r="22" spans="1:25" x14ac:dyDescent="0.25">
      <c r="A22" s="2" t="s">
        <v>179</v>
      </c>
      <c r="B22" s="62" t="s">
        <v>28</v>
      </c>
      <c r="C22" s="74" t="s">
        <v>16</v>
      </c>
      <c r="D22" s="53" t="s">
        <v>115</v>
      </c>
      <c r="E22" s="92"/>
      <c r="F22" s="77"/>
      <c r="G22" s="93"/>
      <c r="H22" s="68"/>
      <c r="I22" s="68"/>
      <c r="J22" s="94"/>
      <c r="K22" s="88"/>
      <c r="L22" s="91"/>
      <c r="M22" s="146"/>
      <c r="N22" s="91"/>
      <c r="O22" s="91"/>
      <c r="P22" s="147"/>
      <c r="Q22" s="67">
        <v>15</v>
      </c>
      <c r="R22" s="70" t="s">
        <v>109</v>
      </c>
      <c r="S22" s="69">
        <v>1</v>
      </c>
      <c r="T22" s="70"/>
      <c r="U22" s="70"/>
      <c r="V22" s="71"/>
      <c r="W22" s="72">
        <f t="shared" si="3"/>
        <v>15</v>
      </c>
      <c r="X22" s="73">
        <f t="shared" si="4"/>
        <v>1</v>
      </c>
      <c r="Y22" s="240"/>
    </row>
    <row r="23" spans="1:25" ht="15.75" x14ac:dyDescent="0.3">
      <c r="A23" s="2" t="s">
        <v>179</v>
      </c>
      <c r="B23" s="62" t="s">
        <v>29</v>
      </c>
      <c r="C23" s="74" t="s">
        <v>16</v>
      </c>
      <c r="D23" s="53" t="s">
        <v>115</v>
      </c>
      <c r="E23" s="156"/>
      <c r="F23" s="157"/>
      <c r="G23" s="253"/>
      <c r="H23" s="219">
        <v>15</v>
      </c>
      <c r="I23" s="91" t="s">
        <v>95</v>
      </c>
      <c r="J23" s="94">
        <v>1</v>
      </c>
      <c r="K23" s="88"/>
      <c r="L23" s="91"/>
      <c r="M23" s="146"/>
      <c r="N23" s="91"/>
      <c r="O23" s="91"/>
      <c r="P23" s="147"/>
      <c r="Q23" s="67"/>
      <c r="R23" s="70"/>
      <c r="S23" s="69"/>
      <c r="T23" s="70"/>
      <c r="U23" s="70"/>
      <c r="V23" s="71"/>
      <c r="W23" s="72">
        <f t="shared" si="3"/>
        <v>15</v>
      </c>
      <c r="X23" s="73">
        <f t="shared" si="4"/>
        <v>1</v>
      </c>
      <c r="Y23" s="240"/>
    </row>
    <row r="24" spans="1:25" x14ac:dyDescent="0.25">
      <c r="A24" s="2" t="s">
        <v>179</v>
      </c>
      <c r="B24" s="62" t="s">
        <v>30</v>
      </c>
      <c r="C24" s="74" t="s">
        <v>16</v>
      </c>
      <c r="D24" s="53" t="s">
        <v>115</v>
      </c>
      <c r="E24" s="92">
        <v>2</v>
      </c>
      <c r="F24" s="115" t="s">
        <v>109</v>
      </c>
      <c r="G24" s="93">
        <v>0</v>
      </c>
      <c r="H24" s="68"/>
      <c r="I24" s="68"/>
      <c r="J24" s="94"/>
      <c r="K24" s="88"/>
      <c r="L24" s="91"/>
      <c r="M24" s="146"/>
      <c r="N24" s="91"/>
      <c r="O24" s="91"/>
      <c r="P24" s="147"/>
      <c r="Q24" s="67"/>
      <c r="R24" s="70"/>
      <c r="S24" s="69"/>
      <c r="T24" s="70"/>
      <c r="U24" s="70"/>
      <c r="V24" s="71"/>
      <c r="W24" s="72">
        <f t="shared" si="3"/>
        <v>2</v>
      </c>
      <c r="X24" s="73">
        <f t="shared" si="4"/>
        <v>0</v>
      </c>
      <c r="Y24" s="240"/>
    </row>
    <row r="25" spans="1:25" x14ac:dyDescent="0.25">
      <c r="A25" s="2" t="s">
        <v>179</v>
      </c>
      <c r="B25" s="62" t="s">
        <v>31</v>
      </c>
      <c r="C25" s="74" t="s">
        <v>16</v>
      </c>
      <c r="D25" s="53" t="s">
        <v>115</v>
      </c>
      <c r="E25" s="92">
        <v>3</v>
      </c>
      <c r="F25" s="91" t="s">
        <v>109</v>
      </c>
      <c r="G25" s="93">
        <v>0</v>
      </c>
      <c r="H25" s="68"/>
      <c r="I25" s="68"/>
      <c r="J25" s="94"/>
      <c r="K25" s="88"/>
      <c r="L25" s="91"/>
      <c r="M25" s="146"/>
      <c r="N25" s="91"/>
      <c r="O25" s="91"/>
      <c r="P25" s="147"/>
      <c r="Q25" s="67"/>
      <c r="R25" s="70"/>
      <c r="S25" s="69"/>
      <c r="T25" s="70"/>
      <c r="U25" s="70"/>
      <c r="V25" s="71"/>
      <c r="W25" s="72">
        <f t="shared" si="3"/>
        <v>3</v>
      </c>
      <c r="X25" s="73">
        <f t="shared" si="4"/>
        <v>0</v>
      </c>
      <c r="Y25" s="240"/>
    </row>
    <row r="26" spans="1:25" x14ac:dyDescent="0.25">
      <c r="A26" s="2" t="s">
        <v>179</v>
      </c>
      <c r="B26" s="95" t="s">
        <v>32</v>
      </c>
      <c r="C26" s="52" t="s">
        <v>19</v>
      </c>
      <c r="D26" s="82" t="s">
        <v>113</v>
      </c>
      <c r="E26" s="92">
        <v>30</v>
      </c>
      <c r="F26" s="104" t="s">
        <v>110</v>
      </c>
      <c r="G26" s="93">
        <v>2</v>
      </c>
      <c r="H26" s="68">
        <v>30</v>
      </c>
      <c r="I26" s="91" t="s">
        <v>110</v>
      </c>
      <c r="J26" s="94">
        <v>2</v>
      </c>
      <c r="K26" s="88">
        <v>30</v>
      </c>
      <c r="L26" s="91" t="s">
        <v>110</v>
      </c>
      <c r="M26" s="146">
        <v>2</v>
      </c>
      <c r="N26" s="91">
        <v>30</v>
      </c>
      <c r="O26" s="91" t="s">
        <v>95</v>
      </c>
      <c r="P26" s="147">
        <v>3</v>
      </c>
      <c r="Q26" s="67"/>
      <c r="R26" s="70"/>
      <c r="S26" s="69"/>
      <c r="T26" s="70"/>
      <c r="U26" s="70"/>
      <c r="V26" s="71"/>
      <c r="W26" s="72">
        <f t="shared" si="3"/>
        <v>120</v>
      </c>
      <c r="X26" s="161">
        <f t="shared" si="4"/>
        <v>9</v>
      </c>
      <c r="Y26" s="240"/>
    </row>
    <row r="27" spans="1:25" x14ac:dyDescent="0.25">
      <c r="A27" s="2" t="s">
        <v>179</v>
      </c>
      <c r="B27" s="95" t="s">
        <v>33</v>
      </c>
      <c r="C27" s="52" t="s">
        <v>19</v>
      </c>
      <c r="D27" s="82" t="s">
        <v>113</v>
      </c>
      <c r="E27" s="569">
        <v>30</v>
      </c>
      <c r="F27" s="568" t="s">
        <v>109</v>
      </c>
      <c r="G27" s="570">
        <v>0</v>
      </c>
      <c r="H27" s="178"/>
      <c r="I27" s="91"/>
      <c r="J27" s="147"/>
      <c r="K27" s="148"/>
      <c r="L27" s="73"/>
      <c r="M27" s="73"/>
      <c r="N27" s="73"/>
      <c r="O27" s="73"/>
      <c r="P27" s="149"/>
      <c r="Q27" s="67"/>
      <c r="R27" s="70"/>
      <c r="S27" s="69"/>
      <c r="T27" s="70"/>
      <c r="U27" s="70"/>
      <c r="V27" s="71"/>
      <c r="W27" s="72">
        <f t="shared" si="3"/>
        <v>30</v>
      </c>
      <c r="X27" s="161">
        <f t="shared" si="4"/>
        <v>0</v>
      </c>
      <c r="Y27" s="240"/>
    </row>
    <row r="28" spans="1:25" ht="15.75" thickBot="1" x14ac:dyDescent="0.3">
      <c r="A28" s="2" t="s">
        <v>179</v>
      </c>
      <c r="B28" s="98" t="s">
        <v>48</v>
      </c>
      <c r="C28" s="99" t="s">
        <v>16</v>
      </c>
      <c r="D28" s="100" t="s">
        <v>115</v>
      </c>
      <c r="E28" s="151"/>
      <c r="F28" s="42"/>
      <c r="G28" s="152"/>
      <c r="H28" s="77"/>
      <c r="I28" s="77"/>
      <c r="J28" s="102"/>
      <c r="K28" s="103"/>
      <c r="L28" s="104"/>
      <c r="M28" s="105"/>
      <c r="N28" s="104"/>
      <c r="O28" s="104"/>
      <c r="P28" s="106"/>
      <c r="Q28" s="107">
        <v>15</v>
      </c>
      <c r="R28" s="104" t="s">
        <v>95</v>
      </c>
      <c r="S28" s="75">
        <v>1</v>
      </c>
      <c r="T28" s="76"/>
      <c r="U28" s="76"/>
      <c r="V28" s="108"/>
      <c r="W28" s="109">
        <f t="shared" si="3"/>
        <v>15</v>
      </c>
      <c r="X28" s="110">
        <f t="shared" si="4"/>
        <v>1</v>
      </c>
      <c r="Y28" s="240"/>
    </row>
    <row r="29" spans="1:25" ht="15.75" thickBot="1" x14ac:dyDescent="0.3">
      <c r="B29" s="656" t="s">
        <v>147</v>
      </c>
      <c r="C29" s="668"/>
      <c r="D29" s="668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9"/>
      <c r="X29" s="165">
        <v>22</v>
      </c>
      <c r="Y29" s="240"/>
    </row>
    <row r="30" spans="1:25" x14ac:dyDescent="0.25">
      <c r="B30" s="189"/>
      <c r="C30" s="111"/>
      <c r="D30" s="166" t="s">
        <v>36</v>
      </c>
      <c r="E30" s="167">
        <f>SUM(E5:E28)</f>
        <v>275</v>
      </c>
      <c r="F30" s="167"/>
      <c r="G30" s="168">
        <f>SUM(G5:G28)</f>
        <v>20</v>
      </c>
      <c r="H30" s="167">
        <f>SUM(H5:H28)</f>
        <v>255</v>
      </c>
      <c r="I30" s="167"/>
      <c r="J30" s="168">
        <f>SUM(J5:J28)</f>
        <v>24</v>
      </c>
      <c r="K30" s="169">
        <f>SUM(K5:K29)</f>
        <v>255</v>
      </c>
      <c r="L30" s="169"/>
      <c r="M30" s="170">
        <f>SUM(M5:M29)</f>
        <v>24</v>
      </c>
      <c r="N30" s="169">
        <f>SUM(N5:N29)</f>
        <v>225</v>
      </c>
      <c r="O30" s="169"/>
      <c r="P30" s="171">
        <f>SUM(P5:P29)</f>
        <v>25</v>
      </c>
      <c r="Q30" s="172">
        <f>SUM(Q5:Q29)</f>
        <v>315</v>
      </c>
      <c r="R30" s="172"/>
      <c r="S30" s="173">
        <f>SUM(S5:S29)</f>
        <v>27</v>
      </c>
      <c r="T30" s="172">
        <f>SUM(T5:T29)</f>
        <v>285</v>
      </c>
      <c r="U30" s="172"/>
      <c r="V30" s="173">
        <f>SUM(V5:V29)</f>
        <v>38</v>
      </c>
      <c r="W30" s="166">
        <f>SUM(W5:W28)</f>
        <v>1610</v>
      </c>
      <c r="X30" s="267">
        <f>SUM(X4:X28)</f>
        <v>158</v>
      </c>
      <c r="Y30" s="240"/>
    </row>
    <row r="31" spans="1:25" x14ac:dyDescent="0.25">
      <c r="B31" s="111"/>
      <c r="C31" s="111"/>
      <c r="D31" s="175" t="s">
        <v>37</v>
      </c>
      <c r="E31" s="642">
        <f>SUM(E30,H30)-(E12+H12)</f>
        <v>500</v>
      </c>
      <c r="F31" s="639"/>
      <c r="G31" s="639"/>
      <c r="H31" s="639">
        <f>SUM(G30,J30)</f>
        <v>44</v>
      </c>
      <c r="I31" s="639"/>
      <c r="J31" s="639"/>
      <c r="K31" s="646">
        <f>SUM(K30,N30)-(K12+N12)</f>
        <v>450</v>
      </c>
      <c r="L31" s="647"/>
      <c r="M31" s="642"/>
      <c r="N31" s="680">
        <f>SUM(M30,P30)</f>
        <v>49</v>
      </c>
      <c r="O31" s="647"/>
      <c r="P31" s="642"/>
      <c r="Q31" s="646">
        <f>SUM(Q30,T30)-(Q12+T12)</f>
        <v>540</v>
      </c>
      <c r="R31" s="647"/>
      <c r="S31" s="642"/>
      <c r="T31" s="646">
        <f>SUM(S30,V30)</f>
        <v>65</v>
      </c>
      <c r="U31" s="647"/>
      <c r="V31" s="642"/>
      <c r="W31" s="192"/>
      <c r="X31" s="234">
        <f>X30+X29</f>
        <v>180</v>
      </c>
      <c r="Y31" s="240"/>
    </row>
    <row r="32" spans="1:25" ht="15.75" x14ac:dyDescent="0.3">
      <c r="B32" s="111"/>
      <c r="C32" s="111"/>
      <c r="D32" s="111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61">
        <f>SUM(X26,X27,X12,X7,X29,X6,X14)</f>
        <v>61</v>
      </c>
      <c r="X32" s="195" t="s">
        <v>7</v>
      </c>
      <c r="Y32" s="240"/>
    </row>
    <row r="33" spans="2:25" x14ac:dyDescent="0.2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239">
        <f>(100*W32)/X31</f>
        <v>33.888888888888886</v>
      </c>
      <c r="X33" s="89"/>
      <c r="Y33" s="240"/>
    </row>
  </sheetData>
  <sheetProtection selectLockedCells="1" selectUnlockedCells="1"/>
  <mergeCells count="22">
    <mergeCell ref="B1:X1"/>
    <mergeCell ref="T3:V3"/>
    <mergeCell ref="K2:P2"/>
    <mergeCell ref="X2:X4"/>
    <mergeCell ref="E3:G3"/>
    <mergeCell ref="H3:J3"/>
    <mergeCell ref="K3:M3"/>
    <mergeCell ref="N3:P3"/>
    <mergeCell ref="E2:J2"/>
    <mergeCell ref="Q3:S3"/>
    <mergeCell ref="Q2:V2"/>
    <mergeCell ref="T31:V31"/>
    <mergeCell ref="N31:P31"/>
    <mergeCell ref="B2:B4"/>
    <mergeCell ref="C2:C4"/>
    <mergeCell ref="D2:D4"/>
    <mergeCell ref="Q31:S31"/>
    <mergeCell ref="E31:G31"/>
    <mergeCell ref="H31:J31"/>
    <mergeCell ref="K31:M31"/>
    <mergeCell ref="B29:W29"/>
    <mergeCell ref="W2:W4"/>
  </mergeCells>
  <pageMargins left="0.25" right="0.25" top="0.75" bottom="0.75" header="0.3" footer="0.3"/>
  <pageSetup paperSize="9" scale="85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Y33"/>
  <sheetViews>
    <sheetView zoomScaleNormal="100" workbookViewId="0">
      <selection activeCell="A5" sqref="A5"/>
    </sheetView>
  </sheetViews>
  <sheetFormatPr defaultColWidth="8.85546875" defaultRowHeight="15" x14ac:dyDescent="0.3"/>
  <cols>
    <col min="1" max="1" width="8.85546875" style="7"/>
    <col min="2" max="2" width="47.7109375" style="7" bestFit="1" customWidth="1"/>
    <col min="3" max="3" width="13.5703125" style="7" bestFit="1" customWidth="1"/>
    <col min="4" max="4" width="8.42578125" style="7" bestFit="1" customWidth="1"/>
    <col min="5" max="5" width="5.5703125" style="7" bestFit="1" customWidth="1"/>
    <col min="6" max="6" width="4" style="7" bestFit="1" customWidth="1"/>
    <col min="7" max="7" width="5.28515625" style="7" bestFit="1" customWidth="1"/>
    <col min="8" max="8" width="5.5703125" style="7" bestFit="1" customWidth="1"/>
    <col min="9" max="9" width="4" style="7" bestFit="1" customWidth="1"/>
    <col min="10" max="10" width="5.28515625" style="7" bestFit="1" customWidth="1"/>
    <col min="11" max="11" width="5.5703125" style="7" bestFit="1" customWidth="1"/>
    <col min="12" max="12" width="4" style="7" bestFit="1" customWidth="1"/>
    <col min="13" max="13" width="5.28515625" style="7" bestFit="1" customWidth="1"/>
    <col min="14" max="14" width="5.5703125" style="7" bestFit="1" customWidth="1"/>
    <col min="15" max="15" width="4" style="7" bestFit="1" customWidth="1"/>
    <col min="16" max="16" width="5.28515625" style="7" bestFit="1" customWidth="1"/>
    <col min="17" max="17" width="6.140625" style="7" bestFit="1" customWidth="1"/>
    <col min="18" max="18" width="6.28515625" style="7" bestFit="1" customWidth="1"/>
    <col min="19" max="16384" width="8.85546875" style="7"/>
  </cols>
  <sheetData>
    <row r="1" spans="1:25" ht="15.75" thickBot="1" x14ac:dyDescent="0.35">
      <c r="B1" s="621" t="s">
        <v>172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1"/>
      <c r="R1" s="621"/>
      <c r="S1" s="112"/>
      <c r="T1" s="112"/>
      <c r="U1" s="112"/>
      <c r="V1" s="112"/>
      <c r="W1" s="112"/>
      <c r="X1" s="112"/>
      <c r="Y1" s="112"/>
    </row>
    <row r="2" spans="1:25" x14ac:dyDescent="0.3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29" t="s">
        <v>6</v>
      </c>
      <c r="R2" s="630" t="s">
        <v>7</v>
      </c>
      <c r="S2" s="112"/>
      <c r="T2" s="112"/>
      <c r="U2" s="112"/>
      <c r="V2" s="112"/>
      <c r="W2" s="112"/>
      <c r="X2" s="112"/>
      <c r="Y2" s="112"/>
    </row>
    <row r="3" spans="1:25" x14ac:dyDescent="0.3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29"/>
      <c r="R3" s="630"/>
      <c r="S3" s="112"/>
      <c r="T3" s="112"/>
      <c r="U3" s="112"/>
      <c r="V3" s="112"/>
      <c r="W3" s="112"/>
      <c r="X3" s="112"/>
      <c r="Y3" s="112"/>
    </row>
    <row r="4" spans="1:25" ht="15.75" thickBot="1" x14ac:dyDescent="0.35">
      <c r="B4" s="637"/>
      <c r="C4" s="630"/>
      <c r="D4" s="638"/>
      <c r="E4" s="26" t="s">
        <v>14</v>
      </c>
      <c r="F4" s="27" t="s">
        <v>15</v>
      </c>
      <c r="G4" s="28" t="s">
        <v>7</v>
      </c>
      <c r="H4" s="27" t="s">
        <v>14</v>
      </c>
      <c r="I4" s="27" t="s">
        <v>15</v>
      </c>
      <c r="J4" s="29" t="s">
        <v>7</v>
      </c>
      <c r="K4" s="30" t="s">
        <v>14</v>
      </c>
      <c r="L4" s="27" t="s">
        <v>15</v>
      </c>
      <c r="M4" s="31" t="s">
        <v>7</v>
      </c>
      <c r="N4" s="32" t="s">
        <v>14</v>
      </c>
      <c r="O4" s="27" t="s">
        <v>15</v>
      </c>
      <c r="P4" s="33" t="s">
        <v>7</v>
      </c>
      <c r="Q4" s="629"/>
      <c r="R4" s="630"/>
      <c r="S4" s="112"/>
      <c r="T4" s="112"/>
      <c r="U4" s="112"/>
      <c r="V4" s="112"/>
      <c r="W4" s="112"/>
      <c r="X4" s="112"/>
      <c r="Y4" s="112"/>
    </row>
    <row r="5" spans="1:25" ht="15" customHeight="1" x14ac:dyDescent="0.3">
      <c r="A5" s="7" t="s">
        <v>178</v>
      </c>
      <c r="B5" s="259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9</v>
      </c>
      <c r="H5" s="47">
        <v>30</v>
      </c>
      <c r="I5" s="47" t="s">
        <v>108</v>
      </c>
      <c r="J5" s="40">
        <v>9</v>
      </c>
      <c r="K5" s="137">
        <v>30</v>
      </c>
      <c r="L5" s="47" t="s">
        <v>108</v>
      </c>
      <c r="M5" s="138">
        <v>10</v>
      </c>
      <c r="N5" s="139">
        <v>30</v>
      </c>
      <c r="O5" s="47" t="s">
        <v>109</v>
      </c>
      <c r="P5" s="140">
        <v>18</v>
      </c>
      <c r="Q5" s="72">
        <f t="shared" ref="Q5:Q23" si="0">SUM(E5,H5,K5,N5)</f>
        <v>120</v>
      </c>
      <c r="R5" s="73">
        <f t="shared" ref="R5:R23" si="1">SUM(G5,J5,M5,P5)</f>
        <v>46</v>
      </c>
      <c r="S5" s="112"/>
      <c r="T5" s="112"/>
      <c r="U5" s="112"/>
      <c r="V5" s="112"/>
      <c r="W5" s="112"/>
      <c r="X5" s="112"/>
      <c r="Y5" s="112"/>
    </row>
    <row r="6" spans="1:25" x14ac:dyDescent="0.3">
      <c r="A6" s="7" t="s">
        <v>177</v>
      </c>
      <c r="B6" s="62" t="s">
        <v>38</v>
      </c>
      <c r="C6" s="52" t="s">
        <v>19</v>
      </c>
      <c r="D6" s="86" t="s">
        <v>113</v>
      </c>
      <c r="E6" s="92"/>
      <c r="F6" s="68"/>
      <c r="G6" s="93"/>
      <c r="H6" s="68"/>
      <c r="I6" s="68"/>
      <c r="J6" s="94"/>
      <c r="K6" s="88">
        <v>15</v>
      </c>
      <c r="L6" s="68" t="s">
        <v>109</v>
      </c>
      <c r="M6" s="146">
        <v>3</v>
      </c>
      <c r="N6" s="91"/>
      <c r="O6" s="68"/>
      <c r="P6" s="147"/>
      <c r="Q6" s="72">
        <f t="shared" si="0"/>
        <v>15</v>
      </c>
      <c r="R6" s="73">
        <f t="shared" si="1"/>
        <v>3</v>
      </c>
      <c r="S6" s="112"/>
      <c r="T6" s="112"/>
      <c r="U6" s="112"/>
      <c r="V6" s="112"/>
      <c r="W6" s="112"/>
      <c r="X6" s="112"/>
      <c r="Y6" s="112"/>
    </row>
    <row r="7" spans="1:25" x14ac:dyDescent="0.3">
      <c r="A7" s="7" t="s">
        <v>177</v>
      </c>
      <c r="B7" s="62" t="s">
        <v>39</v>
      </c>
      <c r="C7" s="52" t="s">
        <v>19</v>
      </c>
      <c r="D7" s="86" t="s">
        <v>94</v>
      </c>
      <c r="E7" s="92"/>
      <c r="F7" s="68"/>
      <c r="G7" s="93"/>
      <c r="H7" s="68"/>
      <c r="I7" s="68"/>
      <c r="J7" s="94"/>
      <c r="K7" s="88"/>
      <c r="L7" s="68"/>
      <c r="M7" s="146"/>
      <c r="N7" s="91">
        <v>4</v>
      </c>
      <c r="O7" s="68" t="s">
        <v>109</v>
      </c>
      <c r="P7" s="147">
        <v>4</v>
      </c>
      <c r="Q7" s="72">
        <f t="shared" si="0"/>
        <v>4</v>
      </c>
      <c r="R7" s="73">
        <f t="shared" si="1"/>
        <v>4</v>
      </c>
      <c r="S7" s="112"/>
      <c r="T7" s="112"/>
      <c r="U7" s="112"/>
      <c r="V7" s="112"/>
      <c r="W7" s="112"/>
      <c r="X7" s="112"/>
      <c r="Y7" s="112"/>
    </row>
    <row r="8" spans="1:25" x14ac:dyDescent="0.3">
      <c r="A8" s="7" t="s">
        <v>178</v>
      </c>
      <c r="B8" s="62" t="s">
        <v>126</v>
      </c>
      <c r="C8" s="74" t="s">
        <v>16</v>
      </c>
      <c r="D8" s="53" t="s">
        <v>115</v>
      </c>
      <c r="E8" s="92">
        <v>30</v>
      </c>
      <c r="F8" s="68" t="s">
        <v>109</v>
      </c>
      <c r="G8" s="93">
        <v>1</v>
      </c>
      <c r="H8" s="68">
        <v>30</v>
      </c>
      <c r="I8" s="68" t="s">
        <v>95</v>
      </c>
      <c r="J8" s="94">
        <v>2</v>
      </c>
      <c r="K8" s="88"/>
      <c r="L8" s="68"/>
      <c r="M8" s="146"/>
      <c r="N8" s="91"/>
      <c r="O8" s="68"/>
      <c r="P8" s="147"/>
      <c r="Q8" s="72">
        <f t="shared" si="0"/>
        <v>60</v>
      </c>
      <c r="R8" s="73">
        <f t="shared" si="1"/>
        <v>3</v>
      </c>
      <c r="S8" s="112"/>
      <c r="T8" s="112"/>
      <c r="U8" s="112"/>
      <c r="V8" s="112"/>
      <c r="W8" s="112"/>
      <c r="X8" s="112"/>
      <c r="Y8" s="112"/>
    </row>
    <row r="9" spans="1:25" x14ac:dyDescent="0.3">
      <c r="A9" s="7" t="s">
        <v>177</v>
      </c>
      <c r="B9" s="62" t="s">
        <v>18</v>
      </c>
      <c r="C9" s="74" t="s">
        <v>19</v>
      </c>
      <c r="D9" s="53" t="s">
        <v>115</v>
      </c>
      <c r="E9" s="88">
        <v>30</v>
      </c>
      <c r="F9" s="68" t="s">
        <v>108</v>
      </c>
      <c r="G9" s="146">
        <v>5</v>
      </c>
      <c r="H9" s="91">
        <v>30</v>
      </c>
      <c r="I9" s="68" t="s">
        <v>108</v>
      </c>
      <c r="J9" s="147">
        <v>5</v>
      </c>
      <c r="K9" s="148"/>
      <c r="L9" s="73"/>
      <c r="M9" s="73"/>
      <c r="N9" s="73"/>
      <c r="O9" s="73"/>
      <c r="P9" s="149"/>
      <c r="Q9" s="72">
        <f t="shared" si="0"/>
        <v>60</v>
      </c>
      <c r="R9" s="73">
        <f t="shared" si="1"/>
        <v>10</v>
      </c>
      <c r="S9" s="112"/>
      <c r="T9" s="112"/>
      <c r="U9" s="112"/>
      <c r="V9" s="112"/>
      <c r="W9" s="112"/>
      <c r="X9" s="112"/>
      <c r="Y9" s="112"/>
    </row>
    <row r="10" spans="1:25" x14ac:dyDescent="0.3">
      <c r="A10" s="7" t="s">
        <v>178</v>
      </c>
      <c r="B10" s="62" t="s">
        <v>83</v>
      </c>
      <c r="C10" s="52" t="s">
        <v>16</v>
      </c>
      <c r="D10" s="86" t="s">
        <v>94</v>
      </c>
      <c r="E10" s="92">
        <v>15</v>
      </c>
      <c r="F10" s="68" t="s">
        <v>109</v>
      </c>
      <c r="G10" s="93">
        <v>1</v>
      </c>
      <c r="H10" s="68">
        <v>15</v>
      </c>
      <c r="I10" s="68" t="s">
        <v>109</v>
      </c>
      <c r="J10" s="94">
        <v>1</v>
      </c>
      <c r="K10" s="88">
        <v>15</v>
      </c>
      <c r="L10" s="68" t="s">
        <v>109</v>
      </c>
      <c r="M10" s="146">
        <v>1</v>
      </c>
      <c r="N10" s="91">
        <v>15</v>
      </c>
      <c r="O10" s="68" t="s">
        <v>109</v>
      </c>
      <c r="P10" s="147">
        <v>1</v>
      </c>
      <c r="Q10" s="72">
        <f t="shared" si="0"/>
        <v>60</v>
      </c>
      <c r="R10" s="73">
        <f t="shared" si="1"/>
        <v>4</v>
      </c>
      <c r="S10" s="112"/>
      <c r="T10" s="112"/>
      <c r="U10" s="112"/>
      <c r="V10" s="112"/>
      <c r="W10" s="112"/>
      <c r="X10" s="112"/>
      <c r="Y10" s="112"/>
    </row>
    <row r="11" spans="1:25" x14ac:dyDescent="0.3">
      <c r="A11" s="7" t="s">
        <v>178</v>
      </c>
      <c r="B11" s="62" t="s">
        <v>84</v>
      </c>
      <c r="C11" s="52" t="s">
        <v>16</v>
      </c>
      <c r="D11" s="53" t="s">
        <v>115</v>
      </c>
      <c r="E11" s="88">
        <v>45</v>
      </c>
      <c r="F11" s="91" t="s">
        <v>109</v>
      </c>
      <c r="G11" s="146">
        <v>2</v>
      </c>
      <c r="H11" s="91">
        <v>45</v>
      </c>
      <c r="I11" s="91" t="s">
        <v>110</v>
      </c>
      <c r="J11" s="147">
        <v>2</v>
      </c>
      <c r="K11" s="148">
        <v>45</v>
      </c>
      <c r="L11" s="73" t="s">
        <v>109</v>
      </c>
      <c r="M11" s="73">
        <v>2</v>
      </c>
      <c r="N11" s="73">
        <v>45</v>
      </c>
      <c r="O11" s="73" t="s">
        <v>110</v>
      </c>
      <c r="P11" s="149">
        <v>2</v>
      </c>
      <c r="Q11" s="72">
        <f t="shared" si="0"/>
        <v>180</v>
      </c>
      <c r="R11" s="73">
        <f t="shared" si="1"/>
        <v>8</v>
      </c>
      <c r="S11" s="112"/>
      <c r="T11" s="112"/>
      <c r="U11" s="112"/>
      <c r="V11" s="112"/>
      <c r="W11" s="112"/>
      <c r="X11" s="112"/>
      <c r="Y11" s="112"/>
    </row>
    <row r="12" spans="1:25" x14ac:dyDescent="0.3">
      <c r="A12" s="7" t="s">
        <v>177</v>
      </c>
      <c r="B12" s="62" t="s">
        <v>23</v>
      </c>
      <c r="C12" s="52" t="s">
        <v>19</v>
      </c>
      <c r="D12" s="86" t="s">
        <v>21</v>
      </c>
      <c r="E12" s="92">
        <v>45</v>
      </c>
      <c r="F12" s="91" t="s">
        <v>109</v>
      </c>
      <c r="G12" s="93">
        <v>3</v>
      </c>
      <c r="H12" s="68">
        <v>45</v>
      </c>
      <c r="I12" s="91" t="s">
        <v>109</v>
      </c>
      <c r="J12" s="94">
        <v>3</v>
      </c>
      <c r="K12" s="88">
        <v>45</v>
      </c>
      <c r="L12" s="91" t="s">
        <v>109</v>
      </c>
      <c r="M12" s="146">
        <v>3</v>
      </c>
      <c r="N12" s="91">
        <v>45</v>
      </c>
      <c r="O12" s="91" t="s">
        <v>109</v>
      </c>
      <c r="P12" s="147">
        <v>3</v>
      </c>
      <c r="Q12" s="72">
        <f t="shared" si="0"/>
        <v>180</v>
      </c>
      <c r="R12" s="73">
        <f t="shared" si="1"/>
        <v>12</v>
      </c>
      <c r="S12" s="112"/>
      <c r="T12" s="112"/>
      <c r="U12" s="112"/>
      <c r="V12" s="112"/>
      <c r="W12" s="112"/>
      <c r="X12" s="112"/>
      <c r="Y12" s="112"/>
    </row>
    <row r="13" spans="1:25" x14ac:dyDescent="0.3">
      <c r="A13" s="7" t="s">
        <v>178</v>
      </c>
      <c r="B13" s="62" t="s">
        <v>114</v>
      </c>
      <c r="C13" s="74" t="s">
        <v>16</v>
      </c>
      <c r="D13" s="82" t="s">
        <v>113</v>
      </c>
      <c r="E13" s="88">
        <v>30</v>
      </c>
      <c r="F13" s="91" t="s">
        <v>110</v>
      </c>
      <c r="G13" s="146">
        <v>1</v>
      </c>
      <c r="H13" s="91">
        <v>30</v>
      </c>
      <c r="I13" s="91" t="s">
        <v>95</v>
      </c>
      <c r="J13" s="147">
        <v>2</v>
      </c>
      <c r="K13" s="148"/>
      <c r="L13" s="73"/>
      <c r="M13" s="73"/>
      <c r="N13" s="73"/>
      <c r="O13" s="73"/>
      <c r="P13" s="149"/>
      <c r="Q13" s="72">
        <f t="shared" si="0"/>
        <v>60</v>
      </c>
      <c r="R13" s="73">
        <f t="shared" si="1"/>
        <v>3</v>
      </c>
      <c r="S13" s="112"/>
      <c r="T13" s="112"/>
      <c r="U13" s="112"/>
      <c r="V13" s="112"/>
      <c r="W13" s="112"/>
      <c r="X13" s="112"/>
      <c r="Y13" s="112"/>
    </row>
    <row r="14" spans="1:25" x14ac:dyDescent="0.3">
      <c r="A14" s="7" t="s">
        <v>177</v>
      </c>
      <c r="B14" s="62" t="s">
        <v>24</v>
      </c>
      <c r="C14" s="74" t="s">
        <v>16</v>
      </c>
      <c r="D14" s="53" t="s">
        <v>115</v>
      </c>
      <c r="E14" s="92">
        <v>30</v>
      </c>
      <c r="F14" s="68" t="s">
        <v>109</v>
      </c>
      <c r="G14" s="152">
        <v>1</v>
      </c>
      <c r="H14" s="77">
        <v>30</v>
      </c>
      <c r="I14" s="77" t="s">
        <v>95</v>
      </c>
      <c r="J14" s="94">
        <v>2</v>
      </c>
      <c r="K14" s="88"/>
      <c r="L14" s="91"/>
      <c r="M14" s="146"/>
      <c r="N14" s="91"/>
      <c r="O14" s="91"/>
      <c r="P14" s="147"/>
      <c r="Q14" s="72">
        <f t="shared" si="0"/>
        <v>60</v>
      </c>
      <c r="R14" s="73">
        <f t="shared" si="1"/>
        <v>3</v>
      </c>
      <c r="S14" s="112"/>
      <c r="T14" s="112"/>
      <c r="U14" s="112"/>
      <c r="V14" s="112"/>
      <c r="W14" s="112"/>
      <c r="X14" s="112"/>
      <c r="Y14" s="112"/>
    </row>
    <row r="15" spans="1:25" ht="15" customHeight="1" x14ac:dyDescent="0.3">
      <c r="A15" s="7" t="s">
        <v>177</v>
      </c>
      <c r="B15" s="62" t="s">
        <v>133</v>
      </c>
      <c r="C15" s="74" t="s">
        <v>16</v>
      </c>
      <c r="D15" s="53" t="s">
        <v>115</v>
      </c>
      <c r="E15" s="88"/>
      <c r="F15" s="244"/>
      <c r="G15" s="260"/>
      <c r="H15" s="227">
        <v>30</v>
      </c>
      <c r="I15" s="56" t="s">
        <v>110</v>
      </c>
      <c r="J15" s="66">
        <v>2</v>
      </c>
      <c r="K15" s="88"/>
      <c r="L15" s="91"/>
      <c r="M15" s="146"/>
      <c r="N15" s="91"/>
      <c r="O15" s="91"/>
      <c r="P15" s="147"/>
      <c r="Q15" s="72">
        <f t="shared" si="0"/>
        <v>30</v>
      </c>
      <c r="R15" s="73">
        <f t="shared" si="1"/>
        <v>2</v>
      </c>
      <c r="S15" s="112"/>
      <c r="T15" s="112"/>
      <c r="U15" s="112"/>
      <c r="V15" s="112"/>
      <c r="W15" s="112"/>
      <c r="X15" s="112"/>
      <c r="Y15" s="112"/>
    </row>
    <row r="16" spans="1:25" x14ac:dyDescent="0.3">
      <c r="A16" s="7" t="s">
        <v>177</v>
      </c>
      <c r="B16" s="62" t="s">
        <v>134</v>
      </c>
      <c r="C16" s="74" t="s">
        <v>16</v>
      </c>
      <c r="D16" s="53" t="s">
        <v>115</v>
      </c>
      <c r="E16" s="63">
        <v>30</v>
      </c>
      <c r="F16" s="56" t="s">
        <v>110</v>
      </c>
      <c r="G16" s="55">
        <v>2</v>
      </c>
      <c r="H16" s="54"/>
      <c r="I16" s="56"/>
      <c r="J16" s="64"/>
      <c r="K16" s="88"/>
      <c r="L16" s="91"/>
      <c r="M16" s="146"/>
      <c r="N16" s="91"/>
      <c r="O16" s="91"/>
      <c r="P16" s="147"/>
      <c r="Q16" s="72">
        <f t="shared" si="0"/>
        <v>30</v>
      </c>
      <c r="R16" s="73">
        <f t="shared" si="1"/>
        <v>2</v>
      </c>
      <c r="S16" s="112"/>
      <c r="T16" s="112"/>
      <c r="U16" s="112"/>
      <c r="V16" s="112"/>
      <c r="W16" s="112"/>
      <c r="X16" s="112"/>
      <c r="Y16" s="112"/>
    </row>
    <row r="17" spans="1:25" x14ac:dyDescent="0.3">
      <c r="A17" s="7" t="s">
        <v>179</v>
      </c>
      <c r="B17" s="95" t="s">
        <v>89</v>
      </c>
      <c r="C17" s="52" t="s">
        <v>16</v>
      </c>
      <c r="D17" s="53" t="s">
        <v>115</v>
      </c>
      <c r="E17" s="63">
        <v>30</v>
      </c>
      <c r="F17" s="54" t="s">
        <v>95</v>
      </c>
      <c r="G17" s="55">
        <v>2</v>
      </c>
      <c r="H17" s="157"/>
      <c r="I17" s="157"/>
      <c r="J17" s="181"/>
      <c r="K17" s="88"/>
      <c r="L17" s="91"/>
      <c r="M17" s="146"/>
      <c r="N17" s="91"/>
      <c r="O17" s="91"/>
      <c r="P17" s="147"/>
      <c r="Q17" s="72">
        <f t="shared" si="0"/>
        <v>30</v>
      </c>
      <c r="R17" s="73">
        <f t="shared" si="1"/>
        <v>2</v>
      </c>
      <c r="S17" s="112"/>
      <c r="T17" s="112"/>
      <c r="U17" s="112"/>
      <c r="V17" s="112"/>
      <c r="W17" s="112"/>
      <c r="X17" s="112"/>
      <c r="Y17" s="112"/>
    </row>
    <row r="18" spans="1:25" x14ac:dyDescent="0.3">
      <c r="A18" s="7" t="s">
        <v>179</v>
      </c>
      <c r="B18" s="95" t="s">
        <v>145</v>
      </c>
      <c r="C18" s="52" t="s">
        <v>16</v>
      </c>
      <c r="D18" s="53" t="s">
        <v>115</v>
      </c>
      <c r="E18" s="245"/>
      <c r="F18" s="157"/>
      <c r="G18" s="157"/>
      <c r="H18" s="54">
        <v>30</v>
      </c>
      <c r="I18" s="54" t="s">
        <v>95</v>
      </c>
      <c r="J18" s="64">
        <v>2</v>
      </c>
      <c r="K18" s="88"/>
      <c r="L18" s="91"/>
      <c r="M18" s="146"/>
      <c r="N18" s="91"/>
      <c r="O18" s="91"/>
      <c r="P18" s="147"/>
      <c r="Q18" s="72">
        <f t="shared" si="0"/>
        <v>30</v>
      </c>
      <c r="R18" s="73">
        <f t="shared" si="1"/>
        <v>2</v>
      </c>
      <c r="S18" s="112"/>
      <c r="T18" s="112"/>
      <c r="U18" s="112"/>
      <c r="V18" s="112"/>
      <c r="W18" s="112"/>
      <c r="X18" s="112"/>
      <c r="Y18" s="112"/>
    </row>
    <row r="19" spans="1:25" x14ac:dyDescent="0.3">
      <c r="A19" s="7" t="s">
        <v>179</v>
      </c>
      <c r="B19" s="62" t="s">
        <v>99</v>
      </c>
      <c r="C19" s="74" t="s">
        <v>16</v>
      </c>
      <c r="D19" s="53" t="s">
        <v>115</v>
      </c>
      <c r="E19" s="63"/>
      <c r="F19" s="56"/>
      <c r="G19" s="55"/>
      <c r="H19" s="54"/>
      <c r="I19" s="54"/>
      <c r="J19" s="64"/>
      <c r="K19" s="63">
        <v>30</v>
      </c>
      <c r="L19" s="56" t="s">
        <v>95</v>
      </c>
      <c r="M19" s="55">
        <v>2</v>
      </c>
      <c r="N19" s="91"/>
      <c r="O19" s="91"/>
      <c r="P19" s="147"/>
      <c r="Q19" s="72">
        <f t="shared" si="0"/>
        <v>30</v>
      </c>
      <c r="R19" s="73">
        <f t="shared" si="1"/>
        <v>2</v>
      </c>
      <c r="S19" s="112"/>
      <c r="T19" s="112"/>
      <c r="U19" s="112"/>
      <c r="V19" s="112"/>
      <c r="W19" s="112"/>
      <c r="X19" s="112"/>
      <c r="Y19" s="112"/>
    </row>
    <row r="20" spans="1:25" x14ac:dyDescent="0.3">
      <c r="A20" s="7" t="s">
        <v>179</v>
      </c>
      <c r="B20" s="62" t="s">
        <v>40</v>
      </c>
      <c r="C20" s="74" t="s">
        <v>16</v>
      </c>
      <c r="D20" s="53" t="s">
        <v>115</v>
      </c>
      <c r="E20" s="151">
        <v>30</v>
      </c>
      <c r="F20" s="261" t="s">
        <v>109</v>
      </c>
      <c r="G20" s="262">
        <v>1</v>
      </c>
      <c r="H20" s="263">
        <v>30</v>
      </c>
      <c r="I20" s="229" t="s">
        <v>95</v>
      </c>
      <c r="J20" s="264">
        <v>2</v>
      </c>
      <c r="K20" s="88"/>
      <c r="L20" s="91"/>
      <c r="M20" s="146"/>
      <c r="N20" s="91"/>
      <c r="O20" s="91"/>
      <c r="P20" s="147"/>
      <c r="Q20" s="72">
        <f t="shared" si="0"/>
        <v>60</v>
      </c>
      <c r="R20" s="73">
        <f t="shared" si="1"/>
        <v>3</v>
      </c>
      <c r="S20" s="112"/>
      <c r="T20" s="112"/>
      <c r="U20" s="112"/>
      <c r="V20" s="112"/>
      <c r="W20" s="112"/>
      <c r="X20" s="112"/>
      <c r="Y20" s="112"/>
    </row>
    <row r="21" spans="1:25" x14ac:dyDescent="0.3">
      <c r="A21" s="7" t="s">
        <v>179</v>
      </c>
      <c r="B21" s="62" t="s">
        <v>41</v>
      </c>
      <c r="C21" s="74" t="s">
        <v>16</v>
      </c>
      <c r="D21" s="53" t="s">
        <v>115</v>
      </c>
      <c r="E21" s="180">
        <v>30</v>
      </c>
      <c r="F21" s="56" t="s">
        <v>109</v>
      </c>
      <c r="G21" s="55">
        <v>1</v>
      </c>
      <c r="H21" s="54">
        <v>30</v>
      </c>
      <c r="I21" s="54" t="s">
        <v>95</v>
      </c>
      <c r="J21" s="206">
        <v>2</v>
      </c>
      <c r="K21" s="88"/>
      <c r="L21" s="91"/>
      <c r="M21" s="146"/>
      <c r="N21" s="91"/>
      <c r="O21" s="91"/>
      <c r="P21" s="147"/>
      <c r="Q21" s="109">
        <f t="shared" si="0"/>
        <v>60</v>
      </c>
      <c r="R21" s="110">
        <f t="shared" si="1"/>
        <v>3</v>
      </c>
      <c r="S21" s="112"/>
      <c r="T21" s="112"/>
      <c r="U21" s="112"/>
      <c r="V21" s="112"/>
      <c r="W21" s="112"/>
      <c r="X21" s="112"/>
      <c r="Y21" s="112"/>
    </row>
    <row r="22" spans="1:25" x14ac:dyDescent="0.3">
      <c r="A22" s="7" t="s">
        <v>179</v>
      </c>
      <c r="B22" s="62" t="s">
        <v>97</v>
      </c>
      <c r="C22" s="74" t="s">
        <v>16</v>
      </c>
      <c r="D22" s="53" t="s">
        <v>115</v>
      </c>
      <c r="E22" s="180">
        <v>15</v>
      </c>
      <c r="F22" s="56" t="s">
        <v>110</v>
      </c>
      <c r="G22" s="55">
        <v>1</v>
      </c>
      <c r="H22" s="54"/>
      <c r="I22" s="54"/>
      <c r="J22" s="206"/>
      <c r="K22" s="88"/>
      <c r="L22" s="91"/>
      <c r="M22" s="146"/>
      <c r="N22" s="91"/>
      <c r="O22" s="91"/>
      <c r="P22" s="147"/>
      <c r="Q22" s="225">
        <f t="shared" si="0"/>
        <v>15</v>
      </c>
      <c r="R22" s="208">
        <f t="shared" si="1"/>
        <v>1</v>
      </c>
      <c r="S22" s="112"/>
      <c r="T22" s="112"/>
      <c r="U22" s="112"/>
      <c r="V22" s="112"/>
      <c r="W22" s="112"/>
      <c r="X22" s="112"/>
      <c r="Y22" s="112"/>
    </row>
    <row r="23" spans="1:25" ht="15.75" thickBot="1" x14ac:dyDescent="0.35">
      <c r="A23" s="7" t="s">
        <v>179</v>
      </c>
      <c r="B23" s="184" t="s">
        <v>43</v>
      </c>
      <c r="C23" s="185" t="s">
        <v>19</v>
      </c>
      <c r="D23" s="186" t="s">
        <v>113</v>
      </c>
      <c r="E23" s="226">
        <v>30</v>
      </c>
      <c r="F23" s="227" t="s">
        <v>110</v>
      </c>
      <c r="G23" s="228">
        <v>2</v>
      </c>
      <c r="H23" s="229">
        <v>30</v>
      </c>
      <c r="I23" s="227" t="s">
        <v>95</v>
      </c>
      <c r="J23" s="230">
        <v>3</v>
      </c>
      <c r="K23" s="103"/>
      <c r="L23" s="104"/>
      <c r="M23" s="105"/>
      <c r="N23" s="104"/>
      <c r="O23" s="104"/>
      <c r="P23" s="106"/>
      <c r="Q23" s="187">
        <f t="shared" si="0"/>
        <v>60</v>
      </c>
      <c r="R23" s="231">
        <f t="shared" si="1"/>
        <v>5</v>
      </c>
      <c r="S23" s="112"/>
      <c r="T23" s="112"/>
      <c r="U23" s="112"/>
      <c r="V23" s="112"/>
      <c r="W23" s="112"/>
      <c r="X23" s="112"/>
      <c r="Y23" s="112"/>
    </row>
    <row r="24" spans="1:25" ht="15.75" thickBot="1" x14ac:dyDescent="0.35">
      <c r="B24" s="643" t="s">
        <v>147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4"/>
      <c r="R24" s="188">
        <v>2</v>
      </c>
      <c r="S24" s="112"/>
      <c r="T24" s="112"/>
      <c r="U24" s="112"/>
      <c r="V24" s="112"/>
      <c r="W24" s="112"/>
      <c r="X24" s="112"/>
      <c r="Y24" s="112"/>
    </row>
    <row r="25" spans="1:25" x14ac:dyDescent="0.3">
      <c r="B25" s="189"/>
      <c r="C25" s="190"/>
      <c r="D25" s="232" t="s">
        <v>36</v>
      </c>
      <c r="E25" s="58">
        <f>SUM(E5:E23)</f>
        <v>420</v>
      </c>
      <c r="F25" s="58"/>
      <c r="G25" s="114">
        <f>SUM(G5:G23)</f>
        <v>32</v>
      </c>
      <c r="H25" s="58">
        <f>SUM(H5:H23)</f>
        <v>405</v>
      </c>
      <c r="I25" s="58"/>
      <c r="J25" s="114">
        <f>SUM(J5:J23)</f>
        <v>37</v>
      </c>
      <c r="K25" s="115">
        <f>SUM(K5:K24)</f>
        <v>180</v>
      </c>
      <c r="L25" s="115"/>
      <c r="M25" s="116">
        <f>SUM(M5:M24)</f>
        <v>21</v>
      </c>
      <c r="N25" s="115">
        <f>SUM(N5:N23)</f>
        <v>139</v>
      </c>
      <c r="O25" s="115"/>
      <c r="P25" s="116">
        <f>SUM(P5:P23)</f>
        <v>28</v>
      </c>
      <c r="Q25" s="51">
        <f>SUM(Q5:Q23)</f>
        <v>1144</v>
      </c>
      <c r="R25" s="265">
        <f>SUM(R5:R23)</f>
        <v>118</v>
      </c>
      <c r="S25" s="112"/>
      <c r="T25" s="112"/>
      <c r="U25" s="112"/>
      <c r="V25" s="112"/>
      <c r="W25" s="112"/>
      <c r="X25" s="112"/>
      <c r="Y25" s="112"/>
    </row>
    <row r="26" spans="1:25" x14ac:dyDescent="0.3">
      <c r="B26" s="111"/>
      <c r="C26" s="111"/>
      <c r="D26" s="208" t="s">
        <v>37</v>
      </c>
      <c r="E26" s="667">
        <f>SUM(E25,H25)-(E12+H12)</f>
        <v>735</v>
      </c>
      <c r="F26" s="637"/>
      <c r="G26" s="637"/>
      <c r="H26" s="637">
        <f>SUM(G25,J25)</f>
        <v>69</v>
      </c>
      <c r="I26" s="637"/>
      <c r="J26" s="637"/>
      <c r="K26" s="637">
        <f>SUM(K25,N25)-(K12+N12)</f>
        <v>229</v>
      </c>
      <c r="L26" s="637"/>
      <c r="M26" s="637"/>
      <c r="N26" s="637">
        <f>SUM(M25,P25)</f>
        <v>49</v>
      </c>
      <c r="O26" s="637"/>
      <c r="P26" s="637"/>
      <c r="Q26" s="118"/>
      <c r="R26" s="119">
        <f>R25+R24</f>
        <v>120</v>
      </c>
      <c r="S26" s="112"/>
      <c r="T26" s="112"/>
      <c r="U26" s="112"/>
      <c r="V26" s="112"/>
      <c r="W26" s="112"/>
      <c r="X26" s="112"/>
      <c r="Y26" s="112"/>
    </row>
    <row r="27" spans="1:25" x14ac:dyDescent="0.3">
      <c r="B27" s="111"/>
      <c r="C27" s="111"/>
      <c r="D27" s="111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61">
        <f>SUM(R24,R23,R12,R9,R7,R6)</f>
        <v>36</v>
      </c>
      <c r="R27" s="121" t="s">
        <v>7</v>
      </c>
      <c r="S27" s="112"/>
      <c r="T27" s="112"/>
      <c r="U27" s="112"/>
      <c r="V27" s="112"/>
      <c r="W27" s="112"/>
      <c r="X27" s="112"/>
      <c r="Y27" s="112"/>
    </row>
    <row r="28" spans="1:25" x14ac:dyDescent="0.3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>
        <f>(Q27*100)/R26</f>
        <v>30</v>
      </c>
      <c r="R28" s="112"/>
      <c r="S28" s="112"/>
      <c r="T28" s="112"/>
      <c r="U28" s="112"/>
      <c r="V28" s="112"/>
      <c r="W28" s="112"/>
      <c r="X28" s="112"/>
      <c r="Y28" s="112"/>
    </row>
    <row r="29" spans="1:25" x14ac:dyDescent="0.3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1:25" x14ac:dyDescent="0.3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25" x14ac:dyDescent="0.3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1:25" x14ac:dyDescent="0.3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2:25" x14ac:dyDescent="0.3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</sheetData>
  <sheetProtection selectLockedCells="1" selectUnlockedCells="1"/>
  <mergeCells count="17">
    <mergeCell ref="E26:G26"/>
    <mergeCell ref="H26:J26"/>
    <mergeCell ref="K26:M26"/>
    <mergeCell ref="N26:P26"/>
    <mergeCell ref="C2:C4"/>
    <mergeCell ref="D2:D4"/>
    <mergeCell ref="E2:J2"/>
    <mergeCell ref="B24:Q24"/>
    <mergeCell ref="B1:R1"/>
    <mergeCell ref="Q2:Q4"/>
    <mergeCell ref="K2:P2"/>
    <mergeCell ref="R2:R4"/>
    <mergeCell ref="E3:G3"/>
    <mergeCell ref="H3:J3"/>
    <mergeCell ref="K3:M3"/>
    <mergeCell ref="N3:P3"/>
    <mergeCell ref="B2:B4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Y33"/>
  <sheetViews>
    <sheetView zoomScaleNormal="100" workbookViewId="0">
      <selection activeCell="A5" sqref="A5"/>
    </sheetView>
  </sheetViews>
  <sheetFormatPr defaultColWidth="8.85546875" defaultRowHeight="15" x14ac:dyDescent="0.25"/>
  <cols>
    <col min="1" max="1" width="8.85546875" style="2"/>
    <col min="2" max="2" width="33.42578125" bestFit="1" customWidth="1"/>
    <col min="3" max="3" width="14.140625" bestFit="1" customWidth="1"/>
    <col min="4" max="4" width="8.5703125" bestFit="1" customWidth="1"/>
    <col min="5" max="5" width="5.7109375" bestFit="1" customWidth="1"/>
    <col min="6" max="6" width="4" bestFit="1" customWidth="1"/>
    <col min="7" max="7" width="5.28515625" bestFit="1" customWidth="1"/>
    <col min="8" max="8" width="5.7109375" bestFit="1" customWidth="1"/>
    <col min="9" max="9" width="4" bestFit="1" customWidth="1"/>
    <col min="10" max="10" width="5.28515625" bestFit="1" customWidth="1"/>
    <col min="11" max="11" width="5.7109375" bestFit="1" customWidth="1"/>
    <col min="12" max="12" width="4" bestFit="1" customWidth="1"/>
    <col min="13" max="13" width="5.28515625" bestFit="1" customWidth="1"/>
    <col min="14" max="14" width="5.7109375" bestFit="1" customWidth="1"/>
    <col min="15" max="15" width="4" bestFit="1" customWidth="1"/>
    <col min="16" max="16" width="5.28515625" bestFit="1" customWidth="1"/>
    <col min="17" max="17" width="5.7109375" bestFit="1" customWidth="1"/>
    <col min="18" max="18" width="4" bestFit="1" customWidth="1"/>
    <col min="19" max="19" width="5.28515625" bestFit="1" customWidth="1"/>
    <col min="20" max="20" width="5.7109375" bestFit="1" customWidth="1"/>
    <col min="21" max="21" width="4" bestFit="1" customWidth="1"/>
    <col min="22" max="22" width="5.28515625" bestFit="1" customWidth="1"/>
    <col min="23" max="23" width="6.140625" bestFit="1" customWidth="1"/>
    <col min="24" max="24" width="6.28515625" bestFit="1" customWidth="1"/>
  </cols>
  <sheetData>
    <row r="1" spans="1:25" ht="16.5" thickBot="1" x14ac:dyDescent="0.35">
      <c r="B1" s="621" t="s">
        <v>160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1"/>
      <c r="X1" s="621"/>
      <c r="Y1" s="240"/>
    </row>
    <row r="2" spans="1:25" x14ac:dyDescent="0.25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  <c r="Y2" s="240"/>
    </row>
    <row r="3" spans="1:25" x14ac:dyDescent="0.25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  <c r="Y3" s="240"/>
    </row>
    <row r="4" spans="1:25" ht="15.75" thickBot="1" x14ac:dyDescent="0.3">
      <c r="B4" s="637"/>
      <c r="C4" s="630"/>
      <c r="D4" s="638"/>
      <c r="E4" s="26" t="s">
        <v>14</v>
      </c>
      <c r="F4" s="27" t="s">
        <v>15</v>
      </c>
      <c r="G4" s="28" t="s">
        <v>7</v>
      </c>
      <c r="H4" s="27" t="s">
        <v>14</v>
      </c>
      <c r="I4" s="27" t="s">
        <v>15</v>
      </c>
      <c r="J4" s="29" t="s">
        <v>7</v>
      </c>
      <c r="K4" s="30" t="s">
        <v>14</v>
      </c>
      <c r="L4" s="27" t="s">
        <v>15</v>
      </c>
      <c r="M4" s="31" t="s">
        <v>7</v>
      </c>
      <c r="N4" s="32" t="s">
        <v>14</v>
      </c>
      <c r="O4" s="27" t="s">
        <v>15</v>
      </c>
      <c r="P4" s="33" t="s">
        <v>7</v>
      </c>
      <c r="Q4" s="34" t="s">
        <v>14</v>
      </c>
      <c r="R4" s="27" t="s">
        <v>15</v>
      </c>
      <c r="S4" s="35" t="s">
        <v>7</v>
      </c>
      <c r="T4" s="36" t="s">
        <v>14</v>
      </c>
      <c r="U4" s="27" t="s">
        <v>15</v>
      </c>
      <c r="V4" s="37" t="s">
        <v>7</v>
      </c>
      <c r="W4" s="629"/>
      <c r="X4" s="630"/>
      <c r="Y4" s="240"/>
    </row>
    <row r="5" spans="1:25" ht="15" customHeight="1" x14ac:dyDescent="0.25">
      <c r="A5" s="2" t="s">
        <v>178</v>
      </c>
      <c r="B5" s="62" t="s">
        <v>92</v>
      </c>
      <c r="C5" s="74" t="s">
        <v>16</v>
      </c>
      <c r="D5" s="82" t="s">
        <v>112</v>
      </c>
      <c r="E5" s="143">
        <v>30</v>
      </c>
      <c r="F5" s="58" t="s">
        <v>108</v>
      </c>
      <c r="G5" s="114">
        <v>10</v>
      </c>
      <c r="H5" s="58">
        <v>30</v>
      </c>
      <c r="I5" s="58" t="s">
        <v>108</v>
      </c>
      <c r="J5" s="144">
        <v>10</v>
      </c>
      <c r="K5" s="41">
        <v>30</v>
      </c>
      <c r="L5" s="58" t="s">
        <v>108</v>
      </c>
      <c r="M5" s="116">
        <v>10</v>
      </c>
      <c r="N5" s="115">
        <v>30</v>
      </c>
      <c r="O5" s="58" t="s">
        <v>108</v>
      </c>
      <c r="P5" s="45">
        <v>10</v>
      </c>
      <c r="Q5" s="57">
        <v>30</v>
      </c>
      <c r="R5" s="58" t="s">
        <v>108</v>
      </c>
      <c r="S5" s="59">
        <v>10</v>
      </c>
      <c r="T5" s="60">
        <v>30</v>
      </c>
      <c r="U5" s="58" t="s">
        <v>109</v>
      </c>
      <c r="V5" s="61">
        <v>19</v>
      </c>
      <c r="W5" s="72">
        <f t="shared" ref="W5:W16" si="0">SUM(E5,H5,K5,N5,Q5,T5)</f>
        <v>180</v>
      </c>
      <c r="X5" s="73">
        <f t="shared" ref="X5:X16" si="1">SUM(G5,J5,M5,P5,S5,V5)</f>
        <v>69</v>
      </c>
      <c r="Y5" s="240"/>
    </row>
    <row r="6" spans="1:25" x14ac:dyDescent="0.25">
      <c r="A6" s="2" t="s">
        <v>177</v>
      </c>
      <c r="B6" s="38" t="s">
        <v>124</v>
      </c>
      <c r="C6" s="52" t="s">
        <v>19</v>
      </c>
      <c r="D6" s="53" t="s">
        <v>115</v>
      </c>
      <c r="E6" s="143"/>
      <c r="F6" s="58"/>
      <c r="G6" s="114"/>
      <c r="H6" s="58"/>
      <c r="I6" s="58"/>
      <c r="J6" s="144"/>
      <c r="K6" s="41"/>
      <c r="L6" s="58"/>
      <c r="M6" s="116"/>
      <c r="N6" s="115"/>
      <c r="O6" s="58"/>
      <c r="P6" s="45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72">
        <f t="shared" si="0"/>
        <v>60</v>
      </c>
      <c r="X6" s="73">
        <f t="shared" si="1"/>
        <v>4</v>
      </c>
      <c r="Y6" s="240"/>
    </row>
    <row r="7" spans="1:25" x14ac:dyDescent="0.25">
      <c r="A7" s="2" t="s">
        <v>177</v>
      </c>
      <c r="B7" s="62" t="s">
        <v>18</v>
      </c>
      <c r="C7" s="52" t="s">
        <v>19</v>
      </c>
      <c r="D7" s="82" t="s">
        <v>115</v>
      </c>
      <c r="E7" s="92"/>
      <c r="F7" s="68"/>
      <c r="G7" s="93"/>
      <c r="H7" s="68"/>
      <c r="I7" s="68"/>
      <c r="J7" s="94"/>
      <c r="K7" s="88">
        <v>30</v>
      </c>
      <c r="L7" s="68" t="s">
        <v>108</v>
      </c>
      <c r="M7" s="146">
        <v>4</v>
      </c>
      <c r="N7" s="91">
        <v>30</v>
      </c>
      <c r="O7" s="68" t="s">
        <v>108</v>
      </c>
      <c r="P7" s="147">
        <v>4</v>
      </c>
      <c r="Q7" s="67">
        <v>30</v>
      </c>
      <c r="R7" s="68" t="s">
        <v>108</v>
      </c>
      <c r="S7" s="69">
        <v>4</v>
      </c>
      <c r="T7" s="70">
        <v>30</v>
      </c>
      <c r="U7" s="68" t="s">
        <v>108</v>
      </c>
      <c r="V7" s="71">
        <v>4</v>
      </c>
      <c r="W7" s="72">
        <f t="shared" si="0"/>
        <v>120</v>
      </c>
      <c r="X7" s="73">
        <f t="shared" si="1"/>
        <v>16</v>
      </c>
      <c r="Y7" s="240"/>
    </row>
    <row r="8" spans="1:25" x14ac:dyDescent="0.25">
      <c r="A8" s="2" t="s">
        <v>178</v>
      </c>
      <c r="B8" s="62" t="s">
        <v>51</v>
      </c>
      <c r="C8" s="74" t="s">
        <v>16</v>
      </c>
      <c r="D8" s="82" t="s">
        <v>94</v>
      </c>
      <c r="E8" s="148">
        <v>15</v>
      </c>
      <c r="F8" s="73" t="s">
        <v>109</v>
      </c>
      <c r="G8" s="73">
        <v>1</v>
      </c>
      <c r="H8" s="73">
        <v>15</v>
      </c>
      <c r="I8" s="73" t="s">
        <v>109</v>
      </c>
      <c r="J8" s="149">
        <v>1</v>
      </c>
      <c r="K8" s="88">
        <v>15</v>
      </c>
      <c r="L8" s="91" t="s">
        <v>109</v>
      </c>
      <c r="M8" s="146">
        <v>1</v>
      </c>
      <c r="N8" s="91">
        <v>15</v>
      </c>
      <c r="O8" s="91" t="s">
        <v>109</v>
      </c>
      <c r="P8" s="147">
        <v>1</v>
      </c>
      <c r="Q8" s="67">
        <v>15</v>
      </c>
      <c r="R8" s="91" t="s">
        <v>109</v>
      </c>
      <c r="S8" s="69">
        <v>1</v>
      </c>
      <c r="T8" s="70">
        <v>15</v>
      </c>
      <c r="U8" s="91" t="s">
        <v>109</v>
      </c>
      <c r="V8" s="71">
        <v>1</v>
      </c>
      <c r="W8" s="72">
        <f t="shared" si="0"/>
        <v>90</v>
      </c>
      <c r="X8" s="73">
        <f t="shared" si="1"/>
        <v>6</v>
      </c>
      <c r="Y8" s="240"/>
    </row>
    <row r="9" spans="1:25" x14ac:dyDescent="0.25">
      <c r="A9" s="2" t="s">
        <v>178</v>
      </c>
      <c r="B9" s="62" t="s">
        <v>59</v>
      </c>
      <c r="C9" s="74" t="s">
        <v>16</v>
      </c>
      <c r="D9" s="82" t="s">
        <v>112</v>
      </c>
      <c r="E9" s="92"/>
      <c r="F9" s="91"/>
      <c r="G9" s="93"/>
      <c r="H9" s="68"/>
      <c r="I9" s="91"/>
      <c r="J9" s="94"/>
      <c r="K9" s="88"/>
      <c r="L9" s="91"/>
      <c r="M9" s="146"/>
      <c r="N9" s="91"/>
      <c r="O9" s="91"/>
      <c r="P9" s="147"/>
      <c r="Q9" s="67">
        <v>15</v>
      </c>
      <c r="R9" s="91" t="s">
        <v>109</v>
      </c>
      <c r="S9" s="69">
        <v>1</v>
      </c>
      <c r="T9" s="70">
        <v>15</v>
      </c>
      <c r="U9" s="91" t="s">
        <v>95</v>
      </c>
      <c r="V9" s="71">
        <v>1</v>
      </c>
      <c r="W9" s="72">
        <f t="shared" si="0"/>
        <v>30</v>
      </c>
      <c r="X9" s="73">
        <f t="shared" si="1"/>
        <v>2</v>
      </c>
      <c r="Y9" s="240"/>
    </row>
    <row r="10" spans="1:25" x14ac:dyDescent="0.25">
      <c r="A10" s="2" t="s">
        <v>179</v>
      </c>
      <c r="B10" s="62" t="s">
        <v>53</v>
      </c>
      <c r="C10" s="74" t="s">
        <v>16</v>
      </c>
      <c r="D10" s="82" t="s">
        <v>115</v>
      </c>
      <c r="E10" s="92">
        <v>75</v>
      </c>
      <c r="F10" s="91" t="s">
        <v>109</v>
      </c>
      <c r="G10" s="93">
        <v>4</v>
      </c>
      <c r="H10" s="68">
        <v>75</v>
      </c>
      <c r="I10" s="91" t="s">
        <v>109</v>
      </c>
      <c r="J10" s="94">
        <v>4</v>
      </c>
      <c r="K10" s="88">
        <v>75</v>
      </c>
      <c r="L10" s="91" t="s">
        <v>109</v>
      </c>
      <c r="M10" s="146">
        <v>4</v>
      </c>
      <c r="N10" s="91">
        <v>75</v>
      </c>
      <c r="O10" s="91" t="s">
        <v>109</v>
      </c>
      <c r="P10" s="147">
        <v>4</v>
      </c>
      <c r="Q10" s="67">
        <v>75</v>
      </c>
      <c r="R10" s="70" t="s">
        <v>109</v>
      </c>
      <c r="S10" s="69">
        <v>4</v>
      </c>
      <c r="T10" s="70"/>
      <c r="U10" s="70"/>
      <c r="V10" s="71"/>
      <c r="W10" s="72">
        <f t="shared" si="0"/>
        <v>375</v>
      </c>
      <c r="X10" s="73">
        <f t="shared" si="1"/>
        <v>20</v>
      </c>
      <c r="Y10" s="240"/>
    </row>
    <row r="11" spans="1:25" x14ac:dyDescent="0.25">
      <c r="A11" s="2" t="s">
        <v>178</v>
      </c>
      <c r="B11" s="62" t="s">
        <v>54</v>
      </c>
      <c r="C11" s="52" t="s">
        <v>16</v>
      </c>
      <c r="D11" s="86" t="s">
        <v>113</v>
      </c>
      <c r="E11" s="92"/>
      <c r="F11" s="91"/>
      <c r="G11" s="93"/>
      <c r="H11" s="68"/>
      <c r="I11" s="91"/>
      <c r="J11" s="94"/>
      <c r="K11" s="88"/>
      <c r="L11" s="91"/>
      <c r="M11" s="146"/>
      <c r="N11" s="91"/>
      <c r="O11" s="91"/>
      <c r="P11" s="147"/>
      <c r="Q11" s="67">
        <v>30</v>
      </c>
      <c r="R11" s="70" t="s">
        <v>110</v>
      </c>
      <c r="S11" s="69">
        <v>1</v>
      </c>
      <c r="T11" s="70">
        <v>30</v>
      </c>
      <c r="U11" s="70" t="s">
        <v>95</v>
      </c>
      <c r="V11" s="71">
        <v>2</v>
      </c>
      <c r="W11" s="72">
        <f t="shared" si="0"/>
        <v>60</v>
      </c>
      <c r="X11" s="73">
        <f t="shared" si="1"/>
        <v>3</v>
      </c>
      <c r="Y11" s="240"/>
    </row>
    <row r="12" spans="1:25" x14ac:dyDescent="0.25">
      <c r="A12" s="2" t="s">
        <v>177</v>
      </c>
      <c r="B12" s="62" t="s">
        <v>23</v>
      </c>
      <c r="C12" s="52" t="s">
        <v>19</v>
      </c>
      <c r="D12" s="86" t="s">
        <v>21</v>
      </c>
      <c r="E12" s="92">
        <v>15</v>
      </c>
      <c r="F12" s="91" t="s">
        <v>109</v>
      </c>
      <c r="G12" s="93">
        <v>1</v>
      </c>
      <c r="H12" s="68">
        <v>15</v>
      </c>
      <c r="I12" s="91" t="s">
        <v>109</v>
      </c>
      <c r="J12" s="94">
        <v>1</v>
      </c>
      <c r="K12" s="88">
        <v>15</v>
      </c>
      <c r="L12" s="91" t="s">
        <v>109</v>
      </c>
      <c r="M12" s="105">
        <v>1</v>
      </c>
      <c r="N12" s="104">
        <v>15</v>
      </c>
      <c r="O12" s="91" t="s">
        <v>109</v>
      </c>
      <c r="P12" s="147">
        <v>1</v>
      </c>
      <c r="Q12" s="67">
        <v>15</v>
      </c>
      <c r="R12" s="91" t="s">
        <v>109</v>
      </c>
      <c r="S12" s="69">
        <v>2</v>
      </c>
      <c r="T12" s="70">
        <v>15</v>
      </c>
      <c r="U12" s="91" t="s">
        <v>109</v>
      </c>
      <c r="V12" s="71">
        <v>2</v>
      </c>
      <c r="W12" s="72">
        <f t="shared" si="0"/>
        <v>90</v>
      </c>
      <c r="X12" s="73">
        <f t="shared" si="1"/>
        <v>8</v>
      </c>
      <c r="Y12" s="240"/>
    </row>
    <row r="13" spans="1:25" x14ac:dyDescent="0.25">
      <c r="A13" s="2" t="s">
        <v>177</v>
      </c>
      <c r="B13" s="62" t="s">
        <v>24</v>
      </c>
      <c r="C13" s="74" t="s">
        <v>16</v>
      </c>
      <c r="D13" s="82" t="s">
        <v>115</v>
      </c>
      <c r="E13" s="92"/>
      <c r="F13" s="68"/>
      <c r="G13" s="93"/>
      <c r="H13" s="68"/>
      <c r="I13" s="68"/>
      <c r="J13" s="94"/>
      <c r="K13" s="88"/>
      <c r="L13" s="84"/>
      <c r="M13" s="17"/>
      <c r="N13" s="56"/>
      <c r="O13" s="178"/>
      <c r="P13" s="147"/>
      <c r="Q13" s="88">
        <v>30</v>
      </c>
      <c r="R13" s="91" t="s">
        <v>110</v>
      </c>
      <c r="S13" s="146">
        <v>1</v>
      </c>
      <c r="T13" s="91">
        <v>30</v>
      </c>
      <c r="U13" s="91" t="s">
        <v>95</v>
      </c>
      <c r="V13" s="147">
        <v>2</v>
      </c>
      <c r="W13" s="72">
        <f t="shared" si="0"/>
        <v>60</v>
      </c>
      <c r="X13" s="73">
        <f t="shared" si="1"/>
        <v>3</v>
      </c>
      <c r="Y13" s="240"/>
    </row>
    <row r="14" spans="1:25" x14ac:dyDescent="0.25">
      <c r="A14" s="2" t="s">
        <v>177</v>
      </c>
      <c r="B14" s="62" t="s">
        <v>129</v>
      </c>
      <c r="C14" s="52" t="s">
        <v>19</v>
      </c>
      <c r="D14" s="53" t="s">
        <v>115</v>
      </c>
      <c r="E14" s="63"/>
      <c r="F14" s="54"/>
      <c r="G14" s="55"/>
      <c r="H14" s="54"/>
      <c r="I14" s="54"/>
      <c r="J14" s="64"/>
      <c r="K14" s="54">
        <v>30</v>
      </c>
      <c r="L14" s="313" t="s">
        <v>95</v>
      </c>
      <c r="M14" s="55">
        <v>2</v>
      </c>
      <c r="N14" s="56"/>
      <c r="O14" s="468"/>
      <c r="P14" s="66"/>
      <c r="Q14" s="67"/>
      <c r="R14" s="70"/>
      <c r="S14" s="69"/>
      <c r="T14" s="70"/>
      <c r="U14" s="70"/>
      <c r="V14" s="71"/>
      <c r="W14" s="72">
        <f t="shared" si="0"/>
        <v>30</v>
      </c>
      <c r="X14" s="73">
        <f t="shared" si="1"/>
        <v>2</v>
      </c>
      <c r="Y14" s="240"/>
    </row>
    <row r="15" spans="1:25" x14ac:dyDescent="0.25">
      <c r="A15" s="2" t="s">
        <v>177</v>
      </c>
      <c r="B15" s="62" t="s">
        <v>146</v>
      </c>
      <c r="C15" s="74" t="s">
        <v>16</v>
      </c>
      <c r="D15" s="82" t="s">
        <v>115</v>
      </c>
      <c r="E15" s="92"/>
      <c r="F15" s="68"/>
      <c r="G15" s="93"/>
      <c r="H15" s="68"/>
      <c r="I15" s="68"/>
      <c r="J15" s="94"/>
      <c r="K15" s="88"/>
      <c r="L15" s="84"/>
      <c r="M15" s="17"/>
      <c r="N15" s="56"/>
      <c r="O15" s="178"/>
      <c r="P15" s="147"/>
      <c r="Q15" s="67">
        <v>30</v>
      </c>
      <c r="R15" s="91" t="s">
        <v>109</v>
      </c>
      <c r="S15" s="69">
        <v>1</v>
      </c>
      <c r="T15" s="70">
        <v>30</v>
      </c>
      <c r="U15" s="91" t="s">
        <v>95</v>
      </c>
      <c r="V15" s="71">
        <v>2</v>
      </c>
      <c r="W15" s="72">
        <f t="shared" si="0"/>
        <v>60</v>
      </c>
      <c r="X15" s="73">
        <f t="shared" si="1"/>
        <v>3</v>
      </c>
      <c r="Y15" s="240"/>
    </row>
    <row r="16" spans="1:25" x14ac:dyDescent="0.25">
      <c r="A16" s="2" t="s">
        <v>177</v>
      </c>
      <c r="B16" s="62" t="s">
        <v>25</v>
      </c>
      <c r="C16" s="74" t="s">
        <v>16</v>
      </c>
      <c r="D16" s="82" t="s">
        <v>115</v>
      </c>
      <c r="E16" s="92">
        <v>30</v>
      </c>
      <c r="F16" s="91" t="s">
        <v>109</v>
      </c>
      <c r="G16" s="93">
        <v>1</v>
      </c>
      <c r="H16" s="68">
        <v>30</v>
      </c>
      <c r="I16" s="91" t="s">
        <v>95</v>
      </c>
      <c r="J16" s="94">
        <v>2</v>
      </c>
      <c r="K16" s="88"/>
      <c r="L16" s="91"/>
      <c r="M16" s="116"/>
      <c r="N16" s="115"/>
      <c r="O16" s="91"/>
      <c r="P16" s="147"/>
      <c r="Q16" s="67"/>
      <c r="R16" s="70"/>
      <c r="S16" s="69"/>
      <c r="T16" s="70"/>
      <c r="U16" s="70"/>
      <c r="V16" s="71"/>
      <c r="W16" s="72">
        <f t="shared" si="0"/>
        <v>60</v>
      </c>
      <c r="X16" s="73">
        <f t="shared" si="1"/>
        <v>3</v>
      </c>
      <c r="Y16" s="240"/>
    </row>
    <row r="17" spans="1:25" x14ac:dyDescent="0.25">
      <c r="A17" s="2" t="s">
        <v>177</v>
      </c>
      <c r="B17" s="62" t="s">
        <v>60</v>
      </c>
      <c r="C17" s="74" t="s">
        <v>16</v>
      </c>
      <c r="D17" s="86" t="s">
        <v>113</v>
      </c>
      <c r="E17" s="92"/>
      <c r="F17" s="91"/>
      <c r="G17" s="93"/>
      <c r="H17" s="68"/>
      <c r="I17" s="91"/>
      <c r="J17" s="94"/>
      <c r="K17" s="88"/>
      <c r="L17" s="91"/>
      <c r="M17" s="146"/>
      <c r="N17" s="91"/>
      <c r="O17" s="91"/>
      <c r="P17" s="147"/>
      <c r="Q17" s="67">
        <v>30</v>
      </c>
      <c r="R17" s="70" t="s">
        <v>95</v>
      </c>
      <c r="S17" s="69">
        <v>2</v>
      </c>
      <c r="T17" s="70"/>
      <c r="U17" s="70"/>
      <c r="V17" s="71"/>
      <c r="W17" s="72">
        <v>30</v>
      </c>
      <c r="X17" s="73">
        <v>2</v>
      </c>
      <c r="Y17" s="240"/>
    </row>
    <row r="18" spans="1:25" x14ac:dyDescent="0.25">
      <c r="A18" s="2" t="s">
        <v>177</v>
      </c>
      <c r="B18" s="62" t="s">
        <v>47</v>
      </c>
      <c r="C18" s="74" t="s">
        <v>16</v>
      </c>
      <c r="D18" s="82" t="s">
        <v>115</v>
      </c>
      <c r="E18" s="92"/>
      <c r="F18" s="91"/>
      <c r="G18" s="93"/>
      <c r="H18" s="68"/>
      <c r="I18" s="91"/>
      <c r="J18" s="94"/>
      <c r="K18" s="88">
        <v>30</v>
      </c>
      <c r="L18" s="91" t="s">
        <v>109</v>
      </c>
      <c r="M18" s="146">
        <v>1</v>
      </c>
      <c r="N18" s="91">
        <v>30</v>
      </c>
      <c r="O18" s="91" t="s">
        <v>95</v>
      </c>
      <c r="P18" s="147">
        <v>2</v>
      </c>
      <c r="Q18" s="67"/>
      <c r="R18" s="70"/>
      <c r="S18" s="69"/>
      <c r="T18" s="70"/>
      <c r="U18" s="70"/>
      <c r="V18" s="71"/>
      <c r="W18" s="72">
        <f t="shared" ref="W18:W27" si="2">SUM(E18,H18,K18,N18,Q18,T18)</f>
        <v>60</v>
      </c>
      <c r="X18" s="73">
        <f t="shared" ref="X18:X27" si="3">SUM(G18,J18,M18,P18,S18,V18)</f>
        <v>3</v>
      </c>
      <c r="Y18" s="240"/>
    </row>
    <row r="19" spans="1:25" x14ac:dyDescent="0.25">
      <c r="A19" s="2" t="s">
        <v>177</v>
      </c>
      <c r="B19" s="62" t="s">
        <v>26</v>
      </c>
      <c r="C19" s="74" t="s">
        <v>16</v>
      </c>
      <c r="D19" s="82" t="s">
        <v>113</v>
      </c>
      <c r="E19" s="65">
        <v>30</v>
      </c>
      <c r="F19" s="56" t="s">
        <v>109</v>
      </c>
      <c r="G19" s="17">
        <v>1</v>
      </c>
      <c r="H19" s="56">
        <v>30</v>
      </c>
      <c r="I19" s="56" t="s">
        <v>95</v>
      </c>
      <c r="J19" s="66">
        <v>2</v>
      </c>
      <c r="K19" s="88"/>
      <c r="L19" s="91"/>
      <c r="M19" s="146"/>
      <c r="N19" s="91"/>
      <c r="O19" s="91"/>
      <c r="P19" s="147"/>
      <c r="Q19" s="67"/>
      <c r="R19" s="70"/>
      <c r="S19" s="69"/>
      <c r="T19" s="70"/>
      <c r="U19" s="70"/>
      <c r="V19" s="71"/>
      <c r="W19" s="72">
        <f t="shared" si="2"/>
        <v>60</v>
      </c>
      <c r="X19" s="73">
        <f t="shared" si="3"/>
        <v>3</v>
      </c>
      <c r="Y19" s="240"/>
    </row>
    <row r="20" spans="1:25" ht="15" customHeight="1" x14ac:dyDescent="0.25">
      <c r="A20" s="2" t="s">
        <v>179</v>
      </c>
      <c r="B20" s="62" t="s">
        <v>27</v>
      </c>
      <c r="C20" s="74" t="s">
        <v>16</v>
      </c>
      <c r="D20" s="82" t="s">
        <v>115</v>
      </c>
      <c r="E20" s="92">
        <v>30</v>
      </c>
      <c r="F20" s="91" t="s">
        <v>109</v>
      </c>
      <c r="G20" s="93">
        <v>1</v>
      </c>
      <c r="H20" s="68">
        <v>30</v>
      </c>
      <c r="I20" s="91" t="s">
        <v>95</v>
      </c>
      <c r="J20" s="94">
        <v>2</v>
      </c>
      <c r="K20" s="88"/>
      <c r="L20" s="91"/>
      <c r="M20" s="146"/>
      <c r="N20" s="91"/>
      <c r="O20" s="91"/>
      <c r="P20" s="147"/>
      <c r="Q20" s="67"/>
      <c r="R20" s="70"/>
      <c r="S20" s="69"/>
      <c r="T20" s="70"/>
      <c r="U20" s="70"/>
      <c r="V20" s="71"/>
      <c r="W20" s="72">
        <f t="shared" si="2"/>
        <v>60</v>
      </c>
      <c r="X20" s="73">
        <f t="shared" si="3"/>
        <v>3</v>
      </c>
      <c r="Y20" s="240"/>
    </row>
    <row r="21" spans="1:25" x14ac:dyDescent="0.25">
      <c r="A21" s="2" t="s">
        <v>179</v>
      </c>
      <c r="B21" s="62" t="s">
        <v>28</v>
      </c>
      <c r="C21" s="74" t="s">
        <v>16</v>
      </c>
      <c r="D21" s="82" t="s">
        <v>115</v>
      </c>
      <c r="E21" s="92"/>
      <c r="F21" s="77"/>
      <c r="G21" s="93"/>
      <c r="H21" s="68"/>
      <c r="I21" s="68"/>
      <c r="J21" s="94"/>
      <c r="K21" s="88"/>
      <c r="L21" s="91"/>
      <c r="M21" s="146"/>
      <c r="N21" s="91"/>
      <c r="O21" s="91"/>
      <c r="P21" s="147"/>
      <c r="Q21" s="67">
        <v>15</v>
      </c>
      <c r="R21" s="70" t="s">
        <v>109</v>
      </c>
      <c r="S21" s="69">
        <v>1</v>
      </c>
      <c r="T21" s="70"/>
      <c r="U21" s="70"/>
      <c r="V21" s="71"/>
      <c r="W21" s="72">
        <f t="shared" si="2"/>
        <v>15</v>
      </c>
      <c r="X21" s="73">
        <f t="shared" si="3"/>
        <v>1</v>
      </c>
      <c r="Y21" s="240"/>
    </row>
    <row r="22" spans="1:25" ht="15.75" x14ac:dyDescent="0.3">
      <c r="A22" s="2" t="s">
        <v>179</v>
      </c>
      <c r="B22" s="62" t="s">
        <v>29</v>
      </c>
      <c r="C22" s="74" t="s">
        <v>16</v>
      </c>
      <c r="D22" s="82" t="s">
        <v>115</v>
      </c>
      <c r="E22" s="252"/>
      <c r="F22" s="157"/>
      <c r="G22" s="112"/>
      <c r="H22" s="159">
        <v>15</v>
      </c>
      <c r="I22" s="91" t="s">
        <v>95</v>
      </c>
      <c r="J22" s="93">
        <v>1</v>
      </c>
      <c r="K22" s="88"/>
      <c r="L22" s="91"/>
      <c r="M22" s="146"/>
      <c r="N22" s="91"/>
      <c r="O22" s="91"/>
      <c r="P22" s="147"/>
      <c r="Q22" s="67"/>
      <c r="R22" s="70"/>
      <c r="S22" s="69"/>
      <c r="T22" s="70"/>
      <c r="U22" s="70"/>
      <c r="V22" s="71"/>
      <c r="W22" s="72">
        <f t="shared" si="2"/>
        <v>15</v>
      </c>
      <c r="X22" s="73">
        <f t="shared" si="3"/>
        <v>1</v>
      </c>
      <c r="Y22" s="240"/>
    </row>
    <row r="23" spans="1:25" x14ac:dyDescent="0.25">
      <c r="A23" s="2" t="s">
        <v>179</v>
      </c>
      <c r="B23" s="62" t="s">
        <v>30</v>
      </c>
      <c r="C23" s="74" t="s">
        <v>16</v>
      </c>
      <c r="D23" s="82" t="s">
        <v>115</v>
      </c>
      <c r="E23" s="92">
        <v>2</v>
      </c>
      <c r="F23" s="115" t="s">
        <v>109</v>
      </c>
      <c r="G23" s="93">
        <v>0</v>
      </c>
      <c r="H23" s="68"/>
      <c r="I23" s="68"/>
      <c r="J23" s="94"/>
      <c r="K23" s="88"/>
      <c r="L23" s="91"/>
      <c r="M23" s="146"/>
      <c r="N23" s="91"/>
      <c r="O23" s="91"/>
      <c r="P23" s="147"/>
      <c r="Q23" s="67"/>
      <c r="R23" s="70"/>
      <c r="S23" s="69"/>
      <c r="T23" s="70"/>
      <c r="U23" s="70"/>
      <c r="V23" s="71"/>
      <c r="W23" s="72">
        <f t="shared" si="2"/>
        <v>2</v>
      </c>
      <c r="X23" s="73">
        <f t="shared" si="3"/>
        <v>0</v>
      </c>
      <c r="Y23" s="240"/>
    </row>
    <row r="24" spans="1:25" x14ac:dyDescent="0.25">
      <c r="A24" s="2" t="s">
        <v>179</v>
      </c>
      <c r="B24" s="62" t="s">
        <v>31</v>
      </c>
      <c r="C24" s="74" t="s">
        <v>16</v>
      </c>
      <c r="D24" s="82" t="s">
        <v>115</v>
      </c>
      <c r="E24" s="92">
        <v>3</v>
      </c>
      <c r="F24" s="91" t="s">
        <v>109</v>
      </c>
      <c r="G24" s="93">
        <v>0</v>
      </c>
      <c r="H24" s="68"/>
      <c r="I24" s="68"/>
      <c r="J24" s="94"/>
      <c r="K24" s="88"/>
      <c r="L24" s="91"/>
      <c r="M24" s="146"/>
      <c r="N24" s="91"/>
      <c r="O24" s="91"/>
      <c r="P24" s="147"/>
      <c r="Q24" s="67"/>
      <c r="R24" s="70"/>
      <c r="S24" s="69"/>
      <c r="T24" s="70"/>
      <c r="U24" s="70"/>
      <c r="V24" s="71"/>
      <c r="W24" s="72">
        <f t="shared" si="2"/>
        <v>3</v>
      </c>
      <c r="X24" s="73">
        <f t="shared" si="3"/>
        <v>0</v>
      </c>
      <c r="Y24" s="240"/>
    </row>
    <row r="25" spans="1:25" x14ac:dyDescent="0.25">
      <c r="A25" s="2" t="s">
        <v>179</v>
      </c>
      <c r="B25" s="95" t="s">
        <v>32</v>
      </c>
      <c r="C25" s="52" t="s">
        <v>19</v>
      </c>
      <c r="D25" s="86" t="s">
        <v>113</v>
      </c>
      <c r="E25" s="92">
        <v>30</v>
      </c>
      <c r="F25" s="104" t="s">
        <v>110</v>
      </c>
      <c r="G25" s="93">
        <v>2</v>
      </c>
      <c r="H25" s="68">
        <v>30</v>
      </c>
      <c r="I25" s="91" t="s">
        <v>110</v>
      </c>
      <c r="J25" s="94">
        <v>2</v>
      </c>
      <c r="K25" s="88">
        <v>30</v>
      </c>
      <c r="L25" s="91" t="s">
        <v>110</v>
      </c>
      <c r="M25" s="146">
        <v>2</v>
      </c>
      <c r="N25" s="91">
        <v>30</v>
      </c>
      <c r="O25" s="91" t="s">
        <v>95</v>
      </c>
      <c r="P25" s="147">
        <v>3</v>
      </c>
      <c r="Q25" s="67"/>
      <c r="R25" s="70"/>
      <c r="S25" s="69"/>
      <c r="T25" s="70"/>
      <c r="U25" s="70"/>
      <c r="V25" s="71"/>
      <c r="W25" s="72">
        <f t="shared" si="2"/>
        <v>120</v>
      </c>
      <c r="X25" s="161">
        <f t="shared" si="3"/>
        <v>9</v>
      </c>
      <c r="Y25" s="240"/>
    </row>
    <row r="26" spans="1:25" x14ac:dyDescent="0.25">
      <c r="A26" s="2" t="s">
        <v>179</v>
      </c>
      <c r="B26" s="95" t="s">
        <v>33</v>
      </c>
      <c r="C26" s="52" t="s">
        <v>19</v>
      </c>
      <c r="D26" s="86" t="s">
        <v>113</v>
      </c>
      <c r="E26" s="569">
        <v>30</v>
      </c>
      <c r="F26" s="568" t="s">
        <v>109</v>
      </c>
      <c r="G26" s="570">
        <v>0</v>
      </c>
      <c r="H26" s="178"/>
      <c r="I26" s="91"/>
      <c r="J26" s="146"/>
      <c r="K26" s="148"/>
      <c r="L26" s="73"/>
      <c r="M26" s="73"/>
      <c r="N26" s="73"/>
      <c r="O26" s="73"/>
      <c r="P26" s="149"/>
      <c r="Q26" s="67"/>
      <c r="R26" s="70"/>
      <c r="S26" s="69"/>
      <c r="T26" s="70"/>
      <c r="U26" s="70"/>
      <c r="V26" s="71"/>
      <c r="W26" s="72">
        <f t="shared" si="2"/>
        <v>30</v>
      </c>
      <c r="X26" s="161">
        <f t="shared" si="3"/>
        <v>0</v>
      </c>
      <c r="Y26" s="240"/>
    </row>
    <row r="27" spans="1:25" ht="15.75" thickBot="1" x14ac:dyDescent="0.3">
      <c r="A27" s="2" t="s">
        <v>179</v>
      </c>
      <c r="B27" s="98" t="s">
        <v>48</v>
      </c>
      <c r="C27" s="99" t="s">
        <v>16</v>
      </c>
      <c r="D27" s="150" t="s">
        <v>115</v>
      </c>
      <c r="E27" s="151"/>
      <c r="F27" s="42"/>
      <c r="G27" s="152"/>
      <c r="H27" s="77"/>
      <c r="I27" s="77"/>
      <c r="J27" s="102"/>
      <c r="K27" s="103"/>
      <c r="L27" s="104"/>
      <c r="M27" s="105"/>
      <c r="N27" s="104"/>
      <c r="O27" s="104"/>
      <c r="P27" s="106"/>
      <c r="Q27" s="107">
        <v>15</v>
      </c>
      <c r="R27" s="104" t="s">
        <v>95</v>
      </c>
      <c r="S27" s="75">
        <v>1</v>
      </c>
      <c r="T27" s="76"/>
      <c r="U27" s="76"/>
      <c r="V27" s="108"/>
      <c r="W27" s="109">
        <f t="shared" si="2"/>
        <v>15</v>
      </c>
      <c r="X27" s="110">
        <f t="shared" si="3"/>
        <v>1</v>
      </c>
      <c r="Y27" s="240"/>
    </row>
    <row r="28" spans="1:25" ht="15.75" thickBot="1" x14ac:dyDescent="0.3">
      <c r="B28" s="656" t="s">
        <v>147</v>
      </c>
      <c r="C28" s="657"/>
      <c r="D28" s="657"/>
      <c r="E28" s="657"/>
      <c r="F28" s="657"/>
      <c r="G28" s="657"/>
      <c r="H28" s="657"/>
      <c r="I28" s="657"/>
      <c r="J28" s="657"/>
      <c r="K28" s="657"/>
      <c r="L28" s="657"/>
      <c r="M28" s="657"/>
      <c r="N28" s="657"/>
      <c r="O28" s="657"/>
      <c r="P28" s="657"/>
      <c r="Q28" s="657"/>
      <c r="R28" s="657"/>
      <c r="S28" s="657"/>
      <c r="T28" s="657"/>
      <c r="U28" s="657"/>
      <c r="V28" s="657"/>
      <c r="W28" s="658"/>
      <c r="X28" s="165">
        <v>18</v>
      </c>
      <c r="Y28" s="240"/>
    </row>
    <row r="29" spans="1:25" x14ac:dyDescent="0.25">
      <c r="B29" s="189"/>
      <c r="C29" s="111"/>
      <c r="D29" s="166" t="s">
        <v>36</v>
      </c>
      <c r="E29" s="167">
        <f>SUM(E5:E27)</f>
        <v>290</v>
      </c>
      <c r="F29" s="167"/>
      <c r="G29" s="168">
        <f>SUM(G5:G27)</f>
        <v>21</v>
      </c>
      <c r="H29" s="167">
        <f>SUM(H5:H27)</f>
        <v>270</v>
      </c>
      <c r="I29" s="167"/>
      <c r="J29" s="168">
        <f>SUM(J5:J27)</f>
        <v>25</v>
      </c>
      <c r="K29" s="169">
        <f>SUM(K5:K28)</f>
        <v>255</v>
      </c>
      <c r="L29" s="169"/>
      <c r="M29" s="170">
        <f>SUM(M5:M28)</f>
        <v>25</v>
      </c>
      <c r="N29" s="169">
        <f>SUM(N5:N28)</f>
        <v>225</v>
      </c>
      <c r="O29" s="169"/>
      <c r="P29" s="171">
        <f>SUM(P5:P28)</f>
        <v>25</v>
      </c>
      <c r="Q29" s="172">
        <f>SUM(Q5:Q28)</f>
        <v>360</v>
      </c>
      <c r="R29" s="172"/>
      <c r="S29" s="173">
        <f>SUM(S5:S28)</f>
        <v>31</v>
      </c>
      <c r="T29" s="172">
        <f>SUM(T5:T28)</f>
        <v>225</v>
      </c>
      <c r="U29" s="172"/>
      <c r="V29" s="173">
        <f>SUM(V5:V28)</f>
        <v>35</v>
      </c>
      <c r="W29" s="166">
        <f>SUM(W5:W27)</f>
        <v>1625</v>
      </c>
      <c r="X29" s="254">
        <f>SUM(X4:X27)</f>
        <v>162</v>
      </c>
      <c r="Y29" s="240"/>
    </row>
    <row r="30" spans="1:25" x14ac:dyDescent="0.25">
      <c r="B30" s="111"/>
      <c r="C30" s="111"/>
      <c r="D30" s="208" t="s">
        <v>37</v>
      </c>
      <c r="E30" s="576">
        <f>SUM(E29,H29)-(E12+H12)</f>
        <v>530</v>
      </c>
      <c r="F30" s="576"/>
      <c r="G30" s="576"/>
      <c r="H30" s="576">
        <f>SUM(G29,J29)</f>
        <v>46</v>
      </c>
      <c r="I30" s="576"/>
      <c r="J30" s="576"/>
      <c r="K30" s="576">
        <f>SUM(K29,N29)-(K12+N12)</f>
        <v>450</v>
      </c>
      <c r="L30" s="576"/>
      <c r="M30" s="576"/>
      <c r="N30" s="679">
        <f>SUM(M29,P29)</f>
        <v>50</v>
      </c>
      <c r="O30" s="576"/>
      <c r="P30" s="576"/>
      <c r="Q30" s="576">
        <f>SUM(Q29,T29)-(Q12+T12)</f>
        <v>555</v>
      </c>
      <c r="R30" s="576"/>
      <c r="S30" s="576"/>
      <c r="T30" s="576">
        <f>SUM(S29,V29)</f>
        <v>66</v>
      </c>
      <c r="U30" s="576"/>
      <c r="V30" s="576"/>
      <c r="W30" s="255"/>
      <c r="X30" s="256">
        <f>X29+X28</f>
        <v>180</v>
      </c>
      <c r="Y30" s="240"/>
    </row>
    <row r="31" spans="1:25" ht="15.75" x14ac:dyDescent="0.3">
      <c r="B31" s="111"/>
      <c r="C31" s="111"/>
      <c r="D31" s="111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257">
        <f>SUM(X25,X26,B28,X12,X7,X28,X6,X14)</f>
        <v>57</v>
      </c>
      <c r="X31" s="258" t="s">
        <v>7</v>
      </c>
      <c r="Y31" s="240"/>
    </row>
    <row r="32" spans="1:2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239">
        <f>(100*W31)/X30</f>
        <v>31.666666666666668</v>
      </c>
      <c r="X32" s="89"/>
      <c r="Y32" s="240"/>
    </row>
    <row r="33" spans="2:25" x14ac:dyDescent="0.25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</row>
  </sheetData>
  <sheetProtection selectLockedCells="1" selectUnlockedCells="1"/>
  <mergeCells count="22">
    <mergeCell ref="T30:V30"/>
    <mergeCell ref="B28:W28"/>
    <mergeCell ref="N30:P30"/>
    <mergeCell ref="Q30:S30"/>
    <mergeCell ref="E30:G30"/>
    <mergeCell ref="H30:J30"/>
    <mergeCell ref="K30:M30"/>
    <mergeCell ref="B1:X1"/>
    <mergeCell ref="T3:V3"/>
    <mergeCell ref="E2:J2"/>
    <mergeCell ref="X2:X4"/>
    <mergeCell ref="E3:G3"/>
    <mergeCell ref="H3:J3"/>
    <mergeCell ref="K3:M3"/>
    <mergeCell ref="N3:P3"/>
    <mergeCell ref="Q3:S3"/>
    <mergeCell ref="W2:W4"/>
    <mergeCell ref="B2:B4"/>
    <mergeCell ref="C2:C4"/>
    <mergeCell ref="D2:D4"/>
    <mergeCell ref="K2:P2"/>
    <mergeCell ref="Q2:V2"/>
  </mergeCells>
  <pageMargins left="0.25" right="0.25" top="0.75" bottom="0.75" header="0.3" footer="0.3"/>
  <pageSetup paperSize="9" scale="87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Y33"/>
  <sheetViews>
    <sheetView zoomScaleNormal="100" workbookViewId="0">
      <selection activeCell="A5" sqref="A5"/>
    </sheetView>
  </sheetViews>
  <sheetFormatPr defaultColWidth="11.42578125" defaultRowHeight="15" x14ac:dyDescent="0.25"/>
  <cols>
    <col min="1" max="1" width="11.42578125" style="3"/>
    <col min="2" max="2" width="37.140625" style="5" bestFit="1" customWidth="1"/>
    <col min="3" max="3" width="14.140625" style="1" bestFit="1" customWidth="1"/>
    <col min="4" max="4" width="8.5703125" style="1" bestFit="1" customWidth="1"/>
    <col min="5" max="5" width="5.7109375" style="1" bestFit="1" customWidth="1"/>
    <col min="6" max="6" width="4" style="1" bestFit="1" customWidth="1"/>
    <col min="7" max="7" width="5.28515625" style="1" bestFit="1" customWidth="1"/>
    <col min="8" max="8" width="5.7109375" style="1" bestFit="1" customWidth="1"/>
    <col min="9" max="9" width="4" style="1" bestFit="1" customWidth="1"/>
    <col min="10" max="10" width="5.28515625" style="1" bestFit="1" customWidth="1"/>
    <col min="11" max="11" width="5.7109375" style="1" bestFit="1" customWidth="1"/>
    <col min="12" max="12" width="4" style="1" bestFit="1" customWidth="1"/>
    <col min="13" max="13" width="5.28515625" style="1" bestFit="1" customWidth="1"/>
    <col min="14" max="14" width="5.7109375" style="1" bestFit="1" customWidth="1"/>
    <col min="15" max="15" width="4" style="1" bestFit="1" customWidth="1"/>
    <col min="16" max="16" width="5.28515625" style="1" bestFit="1" customWidth="1"/>
    <col min="17" max="17" width="6.140625" style="1" bestFit="1" customWidth="1"/>
    <col min="18" max="18" width="6.28515625" style="6" bestFit="1" customWidth="1"/>
    <col min="19" max="16384" width="11.42578125" style="1"/>
  </cols>
  <sheetData>
    <row r="1" spans="1:25" ht="16.5" thickBot="1" x14ac:dyDescent="0.35">
      <c r="B1" s="621" t="s">
        <v>161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1"/>
      <c r="R1" s="621"/>
      <c r="S1" s="241"/>
      <c r="T1" s="241"/>
      <c r="U1" s="241"/>
      <c r="V1" s="241"/>
      <c r="W1" s="241"/>
      <c r="X1" s="241"/>
      <c r="Y1" s="241"/>
    </row>
    <row r="2" spans="1:25" x14ac:dyDescent="0.25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29" t="s">
        <v>6</v>
      </c>
      <c r="R2" s="630" t="s">
        <v>7</v>
      </c>
      <c r="S2" s="241"/>
      <c r="T2" s="241"/>
      <c r="U2" s="241"/>
      <c r="V2" s="241"/>
      <c r="W2" s="241"/>
      <c r="X2" s="241"/>
      <c r="Y2" s="241"/>
    </row>
    <row r="3" spans="1:25" x14ac:dyDescent="0.25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29"/>
      <c r="R3" s="630"/>
      <c r="S3" s="241"/>
      <c r="T3" s="241"/>
      <c r="U3" s="241"/>
      <c r="V3" s="241"/>
      <c r="W3" s="241"/>
      <c r="X3" s="241"/>
      <c r="Y3" s="241"/>
    </row>
    <row r="4" spans="1:25" ht="15.75" thickBot="1" x14ac:dyDescent="0.3">
      <c r="B4" s="637"/>
      <c r="C4" s="630"/>
      <c r="D4" s="638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242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629"/>
      <c r="R4" s="630"/>
      <c r="S4" s="241"/>
      <c r="T4" s="241"/>
      <c r="U4" s="241"/>
      <c r="V4" s="241"/>
      <c r="W4" s="241"/>
      <c r="X4" s="241"/>
      <c r="Y4" s="241"/>
    </row>
    <row r="5" spans="1:25" ht="15" customHeight="1" x14ac:dyDescent="0.25">
      <c r="A5" s="3" t="s">
        <v>178</v>
      </c>
      <c r="B5" s="62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9</v>
      </c>
      <c r="H5" s="47">
        <v>30</v>
      </c>
      <c r="I5" s="47" t="s">
        <v>108</v>
      </c>
      <c r="J5" s="40">
        <v>9</v>
      </c>
      <c r="K5" s="137">
        <v>30</v>
      </c>
      <c r="L5" s="47" t="s">
        <v>108</v>
      </c>
      <c r="M5" s="138">
        <v>11</v>
      </c>
      <c r="N5" s="139">
        <v>30</v>
      </c>
      <c r="O5" s="47" t="s">
        <v>125</v>
      </c>
      <c r="P5" s="140">
        <v>18</v>
      </c>
      <c r="Q5" s="72">
        <f t="shared" ref="Q5:Q23" si="0">SUM(E5,H5,K5,N5)</f>
        <v>120</v>
      </c>
      <c r="R5" s="243">
        <f t="shared" ref="R5:R23" si="1">SUM(G5,J5,M5,P5)</f>
        <v>47</v>
      </c>
      <c r="S5" s="241"/>
      <c r="T5" s="241"/>
      <c r="U5" s="241"/>
      <c r="V5" s="241"/>
      <c r="W5" s="241"/>
      <c r="X5" s="241"/>
      <c r="Y5" s="241"/>
    </row>
    <row r="6" spans="1:25" x14ac:dyDescent="0.25">
      <c r="A6" s="3" t="s">
        <v>177</v>
      </c>
      <c r="B6" s="62" t="s">
        <v>38</v>
      </c>
      <c r="C6" s="52" t="s">
        <v>19</v>
      </c>
      <c r="D6" s="86" t="s">
        <v>113</v>
      </c>
      <c r="E6" s="92"/>
      <c r="F6" s="68"/>
      <c r="G6" s="93"/>
      <c r="H6" s="68"/>
      <c r="I6" s="68"/>
      <c r="J6" s="94"/>
      <c r="K6" s="88">
        <v>15</v>
      </c>
      <c r="L6" s="68" t="s">
        <v>109</v>
      </c>
      <c r="M6" s="146">
        <v>3</v>
      </c>
      <c r="N6" s="91"/>
      <c r="O6" s="68"/>
      <c r="P6" s="147"/>
      <c r="Q6" s="72">
        <f t="shared" si="0"/>
        <v>15</v>
      </c>
      <c r="R6" s="243">
        <f t="shared" si="1"/>
        <v>3</v>
      </c>
      <c r="S6" s="241"/>
      <c r="T6" s="241"/>
      <c r="U6" s="241"/>
      <c r="V6" s="241"/>
      <c r="W6" s="241"/>
      <c r="X6" s="241"/>
      <c r="Y6" s="241"/>
    </row>
    <row r="7" spans="1:25" x14ac:dyDescent="0.25">
      <c r="A7" s="3" t="s">
        <v>177</v>
      </c>
      <c r="B7" s="62" t="s">
        <v>39</v>
      </c>
      <c r="C7" s="52" t="s">
        <v>19</v>
      </c>
      <c r="D7" s="86" t="s">
        <v>113</v>
      </c>
      <c r="E7" s="92"/>
      <c r="F7" s="68"/>
      <c r="G7" s="93"/>
      <c r="H7" s="68"/>
      <c r="I7" s="68"/>
      <c r="J7" s="94"/>
      <c r="K7" s="88"/>
      <c r="L7" s="68"/>
      <c r="M7" s="146"/>
      <c r="N7" s="91">
        <v>4</v>
      </c>
      <c r="O7" s="68" t="s">
        <v>109</v>
      </c>
      <c r="P7" s="147">
        <v>4</v>
      </c>
      <c r="Q7" s="72">
        <f t="shared" si="0"/>
        <v>4</v>
      </c>
      <c r="R7" s="243">
        <f t="shared" si="1"/>
        <v>4</v>
      </c>
      <c r="S7" s="241"/>
      <c r="T7" s="241"/>
      <c r="U7" s="241"/>
      <c r="V7" s="241"/>
      <c r="W7" s="241"/>
      <c r="X7" s="241"/>
      <c r="Y7" s="241"/>
    </row>
    <row r="8" spans="1:25" x14ac:dyDescent="0.25">
      <c r="A8" s="3" t="s">
        <v>177</v>
      </c>
      <c r="B8" s="62" t="s">
        <v>18</v>
      </c>
      <c r="C8" s="52" t="s">
        <v>19</v>
      </c>
      <c r="D8" s="82" t="s">
        <v>115</v>
      </c>
      <c r="E8" s="88">
        <v>30</v>
      </c>
      <c r="F8" s="68" t="s">
        <v>108</v>
      </c>
      <c r="G8" s="146">
        <v>5</v>
      </c>
      <c r="H8" s="91">
        <v>30</v>
      </c>
      <c r="I8" s="68" t="s">
        <v>108</v>
      </c>
      <c r="J8" s="147">
        <v>5</v>
      </c>
      <c r="K8" s="148"/>
      <c r="L8" s="73"/>
      <c r="M8" s="73"/>
      <c r="N8" s="73"/>
      <c r="O8" s="73"/>
      <c r="P8" s="149"/>
      <c r="Q8" s="72">
        <f t="shared" si="0"/>
        <v>60</v>
      </c>
      <c r="R8" s="243">
        <f t="shared" si="1"/>
        <v>10</v>
      </c>
      <c r="S8" s="241"/>
      <c r="T8" s="241"/>
      <c r="U8" s="241"/>
      <c r="V8" s="241"/>
      <c r="W8" s="241"/>
      <c r="X8" s="241"/>
      <c r="Y8" s="241"/>
    </row>
    <row r="9" spans="1:25" x14ac:dyDescent="0.25">
      <c r="A9" s="3" t="s">
        <v>178</v>
      </c>
      <c r="B9" s="62" t="s">
        <v>51</v>
      </c>
      <c r="C9" s="52" t="s">
        <v>16</v>
      </c>
      <c r="D9" s="86" t="s">
        <v>94</v>
      </c>
      <c r="E9" s="92">
        <v>15</v>
      </c>
      <c r="F9" s="68" t="s">
        <v>109</v>
      </c>
      <c r="G9" s="93">
        <v>1</v>
      </c>
      <c r="H9" s="68">
        <v>15</v>
      </c>
      <c r="I9" s="68" t="s">
        <v>109</v>
      </c>
      <c r="J9" s="94">
        <v>1</v>
      </c>
      <c r="K9" s="88">
        <v>15</v>
      </c>
      <c r="L9" s="68" t="s">
        <v>109</v>
      </c>
      <c r="M9" s="146">
        <v>1</v>
      </c>
      <c r="N9" s="91">
        <v>15</v>
      </c>
      <c r="O9" s="68" t="s">
        <v>109</v>
      </c>
      <c r="P9" s="147">
        <v>1</v>
      </c>
      <c r="Q9" s="72">
        <f t="shared" si="0"/>
        <v>60</v>
      </c>
      <c r="R9" s="243">
        <f t="shared" si="1"/>
        <v>4</v>
      </c>
      <c r="S9" s="241"/>
      <c r="T9" s="241"/>
      <c r="U9" s="241"/>
      <c r="V9" s="241"/>
      <c r="W9" s="241"/>
      <c r="X9" s="241"/>
      <c r="Y9" s="241"/>
    </row>
    <row r="10" spans="1:25" x14ac:dyDescent="0.25">
      <c r="A10" s="3" t="s">
        <v>179</v>
      </c>
      <c r="B10" s="62" t="s">
        <v>53</v>
      </c>
      <c r="C10" s="52" t="s">
        <v>16</v>
      </c>
      <c r="D10" s="82" t="s">
        <v>115</v>
      </c>
      <c r="E10" s="88">
        <v>75</v>
      </c>
      <c r="F10" s="91" t="s">
        <v>109</v>
      </c>
      <c r="G10" s="146">
        <v>3</v>
      </c>
      <c r="H10" s="91">
        <v>75</v>
      </c>
      <c r="I10" s="91" t="s">
        <v>109</v>
      </c>
      <c r="J10" s="147">
        <v>3</v>
      </c>
      <c r="K10" s="148"/>
      <c r="L10" s="73"/>
      <c r="M10" s="73"/>
      <c r="N10" s="73"/>
      <c r="O10" s="73"/>
      <c r="P10" s="149"/>
      <c r="Q10" s="72">
        <f t="shared" si="0"/>
        <v>150</v>
      </c>
      <c r="R10" s="243">
        <f t="shared" si="1"/>
        <v>6</v>
      </c>
      <c r="S10" s="241"/>
      <c r="T10" s="241"/>
      <c r="U10" s="241"/>
      <c r="V10" s="241"/>
      <c r="W10" s="241"/>
      <c r="X10" s="241"/>
      <c r="Y10" s="241"/>
    </row>
    <row r="11" spans="1:25" x14ac:dyDescent="0.25">
      <c r="A11" s="3" t="s">
        <v>177</v>
      </c>
      <c r="B11" s="62" t="s">
        <v>61</v>
      </c>
      <c r="C11" s="74" t="s">
        <v>16</v>
      </c>
      <c r="D11" s="86" t="s">
        <v>113</v>
      </c>
      <c r="E11" s="88">
        <v>30</v>
      </c>
      <c r="F11" s="91" t="s">
        <v>110</v>
      </c>
      <c r="G11" s="146">
        <v>1</v>
      </c>
      <c r="H11" s="91">
        <v>30</v>
      </c>
      <c r="I11" s="91" t="s">
        <v>95</v>
      </c>
      <c r="J11" s="147">
        <v>2</v>
      </c>
      <c r="K11" s="148"/>
      <c r="L11" s="73"/>
      <c r="M11" s="73"/>
      <c r="N11" s="73"/>
      <c r="O11" s="73"/>
      <c r="P11" s="149"/>
      <c r="Q11" s="72">
        <f t="shared" si="0"/>
        <v>60</v>
      </c>
      <c r="R11" s="243">
        <f t="shared" si="1"/>
        <v>3</v>
      </c>
      <c r="S11" s="241"/>
      <c r="T11" s="241"/>
      <c r="U11" s="241"/>
      <c r="V11" s="241"/>
      <c r="W11" s="241"/>
      <c r="X11" s="241"/>
      <c r="Y11" s="241"/>
    </row>
    <row r="12" spans="1:25" x14ac:dyDescent="0.25">
      <c r="A12" s="3" t="s">
        <v>178</v>
      </c>
      <c r="B12" s="62" t="s">
        <v>121</v>
      </c>
      <c r="C12" s="74" t="s">
        <v>16</v>
      </c>
      <c r="D12" s="86" t="s">
        <v>113</v>
      </c>
      <c r="E12" s="88"/>
      <c r="F12" s="91"/>
      <c r="G12" s="146"/>
      <c r="H12" s="91"/>
      <c r="I12" s="91"/>
      <c r="J12" s="147"/>
      <c r="K12" s="148">
        <v>15</v>
      </c>
      <c r="L12" s="73" t="s">
        <v>110</v>
      </c>
      <c r="M12" s="73">
        <v>1</v>
      </c>
      <c r="N12" s="73">
        <v>15</v>
      </c>
      <c r="O12" s="73" t="s">
        <v>122</v>
      </c>
      <c r="P12" s="149">
        <v>1</v>
      </c>
      <c r="Q12" s="72">
        <v>60</v>
      </c>
      <c r="R12" s="243">
        <f t="shared" si="1"/>
        <v>2</v>
      </c>
      <c r="S12" s="241"/>
      <c r="T12" s="241"/>
      <c r="U12" s="241"/>
      <c r="V12" s="241"/>
      <c r="W12" s="241"/>
      <c r="X12" s="241"/>
      <c r="Y12" s="241"/>
    </row>
    <row r="13" spans="1:25" x14ac:dyDescent="0.25">
      <c r="A13" s="3" t="s">
        <v>177</v>
      </c>
      <c r="B13" s="62" t="s">
        <v>23</v>
      </c>
      <c r="C13" s="52" t="s">
        <v>19</v>
      </c>
      <c r="D13" s="86" t="s">
        <v>113</v>
      </c>
      <c r="E13" s="92">
        <v>45</v>
      </c>
      <c r="F13" s="91" t="s">
        <v>109</v>
      </c>
      <c r="G13" s="93">
        <v>3</v>
      </c>
      <c r="H13" s="68">
        <v>45</v>
      </c>
      <c r="I13" s="91" t="s">
        <v>109</v>
      </c>
      <c r="J13" s="94">
        <v>3</v>
      </c>
      <c r="K13" s="88">
        <v>45</v>
      </c>
      <c r="L13" s="91" t="s">
        <v>109</v>
      </c>
      <c r="M13" s="146">
        <v>3</v>
      </c>
      <c r="N13" s="91">
        <v>45</v>
      </c>
      <c r="O13" s="91" t="s">
        <v>109</v>
      </c>
      <c r="P13" s="147">
        <v>3</v>
      </c>
      <c r="Q13" s="72">
        <f t="shared" si="0"/>
        <v>180</v>
      </c>
      <c r="R13" s="243">
        <f t="shared" si="1"/>
        <v>12</v>
      </c>
      <c r="S13" s="241"/>
      <c r="T13" s="241"/>
      <c r="U13" s="241"/>
      <c r="V13" s="241"/>
      <c r="W13" s="241"/>
      <c r="X13" s="241"/>
      <c r="Y13" s="241"/>
    </row>
    <row r="14" spans="1:25" x14ac:dyDescent="0.25">
      <c r="A14" s="3" t="s">
        <v>177</v>
      </c>
      <c r="B14" s="62" t="s">
        <v>60</v>
      </c>
      <c r="C14" s="74" t="s">
        <v>16</v>
      </c>
      <c r="D14" s="86" t="s">
        <v>113</v>
      </c>
      <c r="E14" s="88">
        <v>30</v>
      </c>
      <c r="F14" s="91" t="s">
        <v>109</v>
      </c>
      <c r="G14" s="146">
        <v>1</v>
      </c>
      <c r="H14" s="91">
        <v>30</v>
      </c>
      <c r="I14" s="91" t="s">
        <v>95</v>
      </c>
      <c r="J14" s="147">
        <v>2</v>
      </c>
      <c r="K14" s="148"/>
      <c r="L14" s="73"/>
      <c r="M14" s="73"/>
      <c r="N14" s="73"/>
      <c r="O14" s="73"/>
      <c r="P14" s="149"/>
      <c r="Q14" s="72">
        <f t="shared" si="0"/>
        <v>60</v>
      </c>
      <c r="R14" s="243">
        <f t="shared" si="1"/>
        <v>3</v>
      </c>
      <c r="S14" s="241"/>
      <c r="T14" s="241"/>
      <c r="U14" s="241"/>
      <c r="V14" s="241"/>
      <c r="W14" s="241"/>
      <c r="X14" s="241"/>
      <c r="Y14" s="241"/>
    </row>
    <row r="15" spans="1:25" x14ac:dyDescent="0.25">
      <c r="A15" s="3" t="s">
        <v>177</v>
      </c>
      <c r="B15" s="62" t="s">
        <v>24</v>
      </c>
      <c r="C15" s="74" t="s">
        <v>16</v>
      </c>
      <c r="D15" s="82" t="s">
        <v>115</v>
      </c>
      <c r="E15" s="88">
        <v>30</v>
      </c>
      <c r="F15" s="91" t="s">
        <v>95</v>
      </c>
      <c r="G15" s="105">
        <v>2</v>
      </c>
      <c r="H15" s="104"/>
      <c r="I15" s="104"/>
      <c r="J15" s="147"/>
      <c r="K15" s="88"/>
      <c r="L15" s="91"/>
      <c r="M15" s="146"/>
      <c r="N15" s="91"/>
      <c r="O15" s="91"/>
      <c r="P15" s="147"/>
      <c r="Q15" s="72">
        <f t="shared" si="0"/>
        <v>30</v>
      </c>
      <c r="R15" s="243">
        <f t="shared" si="1"/>
        <v>2</v>
      </c>
      <c r="S15" s="241"/>
      <c r="T15" s="241"/>
      <c r="U15" s="241"/>
      <c r="V15" s="241"/>
      <c r="W15" s="241"/>
      <c r="X15" s="241"/>
      <c r="Y15" s="241"/>
    </row>
    <row r="16" spans="1:25" ht="15" customHeight="1" x14ac:dyDescent="0.25">
      <c r="A16" s="3" t="s">
        <v>177</v>
      </c>
      <c r="B16" s="62" t="s">
        <v>133</v>
      </c>
      <c r="C16" s="74" t="s">
        <v>16</v>
      </c>
      <c r="D16" s="53" t="s">
        <v>115</v>
      </c>
      <c r="E16" s="88"/>
      <c r="F16" s="84"/>
      <c r="G16" s="17"/>
      <c r="H16" s="56">
        <v>30</v>
      </c>
      <c r="I16" s="56" t="s">
        <v>110</v>
      </c>
      <c r="J16" s="66">
        <v>2</v>
      </c>
      <c r="K16" s="88"/>
      <c r="L16" s="91"/>
      <c r="M16" s="146"/>
      <c r="N16" s="91"/>
      <c r="O16" s="91"/>
      <c r="P16" s="147"/>
      <c r="Q16" s="72">
        <f t="shared" si="0"/>
        <v>30</v>
      </c>
      <c r="R16" s="243">
        <f t="shared" si="1"/>
        <v>2</v>
      </c>
      <c r="S16" s="241"/>
      <c r="T16" s="241"/>
      <c r="U16" s="241"/>
      <c r="V16" s="241"/>
      <c r="W16" s="241"/>
      <c r="X16" s="241"/>
      <c r="Y16" s="241"/>
    </row>
    <row r="17" spans="1:25" s="3" customFormat="1" x14ac:dyDescent="0.25">
      <c r="A17" s="3" t="s">
        <v>177</v>
      </c>
      <c r="B17" s="62" t="s">
        <v>134</v>
      </c>
      <c r="C17" s="74" t="s">
        <v>16</v>
      </c>
      <c r="D17" s="53" t="s">
        <v>115</v>
      </c>
      <c r="E17" s="92">
        <v>30</v>
      </c>
      <c r="F17" s="244" t="s">
        <v>110</v>
      </c>
      <c r="G17" s="228">
        <v>2</v>
      </c>
      <c r="H17" s="54"/>
      <c r="I17" s="56"/>
      <c r="J17" s="64"/>
      <c r="K17" s="88"/>
      <c r="L17" s="91"/>
      <c r="M17" s="146"/>
      <c r="N17" s="91"/>
      <c r="O17" s="91"/>
      <c r="P17" s="147"/>
      <c r="Q17" s="72">
        <f t="shared" si="0"/>
        <v>30</v>
      </c>
      <c r="R17" s="243">
        <f t="shared" si="1"/>
        <v>2</v>
      </c>
      <c r="S17" s="241"/>
      <c r="T17" s="241"/>
      <c r="U17" s="241"/>
      <c r="V17" s="241"/>
      <c r="W17" s="241"/>
      <c r="X17" s="241"/>
      <c r="Y17" s="241"/>
    </row>
    <row r="18" spans="1:25" ht="15.75" x14ac:dyDescent="0.3">
      <c r="A18" s="3" t="s">
        <v>179</v>
      </c>
      <c r="B18" s="95" t="s">
        <v>89</v>
      </c>
      <c r="C18" s="52" t="s">
        <v>16</v>
      </c>
      <c r="D18" s="82" t="s">
        <v>115</v>
      </c>
      <c r="E18" s="63">
        <v>30</v>
      </c>
      <c r="F18" s="54" t="s">
        <v>95</v>
      </c>
      <c r="G18" s="55">
        <v>2</v>
      </c>
      <c r="H18" s="157"/>
      <c r="I18" s="157"/>
      <c r="J18" s="181"/>
      <c r="K18" s="88"/>
      <c r="L18" s="91"/>
      <c r="M18" s="146"/>
      <c r="N18" s="91"/>
      <c r="O18" s="91"/>
      <c r="P18" s="147"/>
      <c r="Q18" s="72">
        <f t="shared" si="0"/>
        <v>30</v>
      </c>
      <c r="R18" s="243">
        <f t="shared" si="1"/>
        <v>2</v>
      </c>
      <c r="S18" s="241"/>
      <c r="T18" s="241"/>
      <c r="U18" s="241"/>
      <c r="V18" s="241"/>
      <c r="W18" s="241"/>
      <c r="X18" s="241"/>
      <c r="Y18" s="241"/>
    </row>
    <row r="19" spans="1:25" s="3" customFormat="1" ht="15.75" x14ac:dyDescent="0.3">
      <c r="A19" s="3" t="s">
        <v>179</v>
      </c>
      <c r="B19" s="95" t="s">
        <v>145</v>
      </c>
      <c r="C19" s="52" t="s">
        <v>16</v>
      </c>
      <c r="D19" s="53" t="s">
        <v>115</v>
      </c>
      <c r="E19" s="245"/>
      <c r="F19" s="157"/>
      <c r="G19" s="157"/>
      <c r="H19" s="54">
        <v>30</v>
      </c>
      <c r="I19" s="54" t="s">
        <v>95</v>
      </c>
      <c r="J19" s="64">
        <v>2</v>
      </c>
      <c r="K19" s="88"/>
      <c r="L19" s="91"/>
      <c r="M19" s="146"/>
      <c r="N19" s="91"/>
      <c r="O19" s="91"/>
      <c r="P19" s="147"/>
      <c r="Q19" s="72">
        <f t="shared" si="0"/>
        <v>30</v>
      </c>
      <c r="R19" s="243">
        <f t="shared" si="1"/>
        <v>2</v>
      </c>
      <c r="S19" s="241"/>
      <c r="T19" s="241"/>
      <c r="U19" s="241"/>
      <c r="V19" s="241"/>
      <c r="W19" s="241"/>
      <c r="X19" s="241"/>
      <c r="Y19" s="241"/>
    </row>
    <row r="20" spans="1:25" x14ac:dyDescent="0.25">
      <c r="A20" s="3" t="s">
        <v>179</v>
      </c>
      <c r="B20" s="62" t="s">
        <v>99</v>
      </c>
      <c r="C20" s="74" t="s">
        <v>16</v>
      </c>
      <c r="D20" s="82" t="s">
        <v>115</v>
      </c>
      <c r="E20" s="63"/>
      <c r="F20" s="56"/>
      <c r="G20" s="55"/>
      <c r="H20" s="167"/>
      <c r="I20" s="183"/>
      <c r="J20" s="94"/>
      <c r="K20" s="63">
        <v>30</v>
      </c>
      <c r="L20" s="56" t="s">
        <v>95</v>
      </c>
      <c r="M20" s="55">
        <v>2</v>
      </c>
      <c r="N20" s="91"/>
      <c r="O20" s="91"/>
      <c r="P20" s="147"/>
      <c r="Q20" s="109">
        <f t="shared" si="0"/>
        <v>30</v>
      </c>
      <c r="R20" s="246">
        <f t="shared" si="1"/>
        <v>2</v>
      </c>
      <c r="S20" s="241"/>
      <c r="T20" s="241"/>
      <c r="U20" s="241"/>
      <c r="V20" s="241"/>
      <c r="W20" s="241"/>
      <c r="X20" s="241"/>
      <c r="Y20" s="241"/>
    </row>
    <row r="21" spans="1:25" x14ac:dyDescent="0.25">
      <c r="A21" s="3" t="s">
        <v>179</v>
      </c>
      <c r="B21" s="62" t="s">
        <v>40</v>
      </c>
      <c r="C21" s="74" t="s">
        <v>16</v>
      </c>
      <c r="D21" s="82" t="s">
        <v>115</v>
      </c>
      <c r="E21" s="92">
        <v>30</v>
      </c>
      <c r="F21" s="58" t="s">
        <v>109</v>
      </c>
      <c r="G21" s="114">
        <v>1</v>
      </c>
      <c r="H21" s="58">
        <v>30</v>
      </c>
      <c r="I21" s="68" t="s">
        <v>95</v>
      </c>
      <c r="J21" s="94">
        <v>2</v>
      </c>
      <c r="K21" s="88"/>
      <c r="L21" s="91"/>
      <c r="M21" s="146"/>
      <c r="N21" s="91"/>
      <c r="O21" s="91"/>
      <c r="P21" s="147"/>
      <c r="Q21" s="225">
        <f t="shared" si="0"/>
        <v>60</v>
      </c>
      <c r="R21" s="247">
        <f t="shared" si="1"/>
        <v>3</v>
      </c>
      <c r="S21" s="241"/>
      <c r="T21" s="241"/>
      <c r="U21" s="241"/>
      <c r="V21" s="241"/>
      <c r="W21" s="241"/>
      <c r="X21" s="241"/>
      <c r="Y21" s="241"/>
    </row>
    <row r="22" spans="1:25" x14ac:dyDescent="0.25">
      <c r="A22" s="3" t="s">
        <v>179</v>
      </c>
      <c r="B22" s="62" t="s">
        <v>41</v>
      </c>
      <c r="C22" s="74" t="s">
        <v>16</v>
      </c>
      <c r="D22" s="82" t="s">
        <v>115</v>
      </c>
      <c r="E22" s="92">
        <v>30</v>
      </c>
      <c r="F22" s="91" t="s">
        <v>109</v>
      </c>
      <c r="G22" s="93">
        <v>1</v>
      </c>
      <c r="H22" s="68">
        <v>30</v>
      </c>
      <c r="I22" s="68" t="s">
        <v>95</v>
      </c>
      <c r="J22" s="94">
        <v>2</v>
      </c>
      <c r="K22" s="88"/>
      <c r="L22" s="91"/>
      <c r="M22" s="146"/>
      <c r="N22" s="91"/>
      <c r="O22" s="91"/>
      <c r="P22" s="147"/>
      <c r="Q22" s="225">
        <f t="shared" si="0"/>
        <v>60</v>
      </c>
      <c r="R22" s="247">
        <f t="shared" si="1"/>
        <v>3</v>
      </c>
      <c r="S22" s="241"/>
      <c r="T22" s="241"/>
      <c r="U22" s="241"/>
      <c r="V22" s="241"/>
      <c r="W22" s="241"/>
      <c r="X22" s="241"/>
      <c r="Y22" s="241"/>
    </row>
    <row r="23" spans="1:25" ht="15.75" thickBot="1" x14ac:dyDescent="0.3">
      <c r="A23" s="3" t="s">
        <v>179</v>
      </c>
      <c r="B23" s="184" t="s">
        <v>43</v>
      </c>
      <c r="C23" s="185" t="s">
        <v>19</v>
      </c>
      <c r="D23" s="186" t="s">
        <v>113</v>
      </c>
      <c r="E23" s="151">
        <v>30</v>
      </c>
      <c r="F23" s="104" t="s">
        <v>110</v>
      </c>
      <c r="G23" s="152">
        <v>2</v>
      </c>
      <c r="H23" s="77">
        <v>30</v>
      </c>
      <c r="I23" s="104" t="s">
        <v>95</v>
      </c>
      <c r="J23" s="102">
        <v>3</v>
      </c>
      <c r="K23" s="103"/>
      <c r="L23" s="104"/>
      <c r="M23" s="105"/>
      <c r="N23" s="104"/>
      <c r="O23" s="104"/>
      <c r="P23" s="106"/>
      <c r="Q23" s="187">
        <f t="shared" si="0"/>
        <v>60</v>
      </c>
      <c r="R23" s="248">
        <f t="shared" si="1"/>
        <v>5</v>
      </c>
      <c r="S23" s="241"/>
      <c r="T23" s="241"/>
      <c r="U23" s="241"/>
      <c r="V23" s="241"/>
      <c r="W23" s="241"/>
      <c r="X23" s="241"/>
      <c r="Y23" s="241"/>
    </row>
    <row r="24" spans="1:25" ht="15.75" thickBot="1" x14ac:dyDescent="0.3">
      <c r="B24" s="643" t="s">
        <v>147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4"/>
      <c r="R24" s="188">
        <v>3</v>
      </c>
      <c r="S24" s="241"/>
      <c r="T24" s="241"/>
      <c r="U24" s="241"/>
      <c r="V24" s="241"/>
      <c r="W24" s="241"/>
      <c r="X24" s="241"/>
      <c r="Y24" s="241"/>
    </row>
    <row r="25" spans="1:25" ht="15.75" x14ac:dyDescent="0.3">
      <c r="B25" s="189"/>
      <c r="C25" s="190"/>
      <c r="D25" s="232" t="s">
        <v>36</v>
      </c>
      <c r="E25" s="58">
        <f>SUM(E3:E23)</f>
        <v>435</v>
      </c>
      <c r="F25" s="58"/>
      <c r="G25" s="114">
        <f>SUM(G3:G23)</f>
        <v>33</v>
      </c>
      <c r="H25" s="58">
        <f>SUM(H3:H23)</f>
        <v>405</v>
      </c>
      <c r="I25" s="58"/>
      <c r="J25" s="114">
        <f>SUM(J3:J23)</f>
        <v>36</v>
      </c>
      <c r="K25" s="115">
        <f>SUM(K3:K24)</f>
        <v>150</v>
      </c>
      <c r="L25" s="115"/>
      <c r="M25" s="116">
        <f>SUM(M3:M24)</f>
        <v>21</v>
      </c>
      <c r="N25" s="115">
        <f>SUM(N3:N24)</f>
        <v>109</v>
      </c>
      <c r="O25" s="115"/>
      <c r="P25" s="116">
        <f>SUM(P3:P24)</f>
        <v>27</v>
      </c>
      <c r="Q25" s="51">
        <f>SUM(Q3:Q23)</f>
        <v>1129</v>
      </c>
      <c r="R25" s="193">
        <f>SUM(R3:R23)</f>
        <v>117</v>
      </c>
      <c r="S25" s="241"/>
      <c r="T25" s="241"/>
      <c r="U25" s="241"/>
      <c r="V25" s="241"/>
      <c r="W25" s="241"/>
      <c r="X25" s="241"/>
      <c r="Y25" s="241"/>
    </row>
    <row r="26" spans="1:25" x14ac:dyDescent="0.25">
      <c r="B26" s="111"/>
      <c r="C26" s="111"/>
      <c r="D26" s="208" t="s">
        <v>37</v>
      </c>
      <c r="E26" s="667">
        <f>SUM(E25,H25)-(E13+H13)</f>
        <v>750</v>
      </c>
      <c r="F26" s="637"/>
      <c r="G26" s="637"/>
      <c r="H26" s="637">
        <f>SUM(G25,J25)</f>
        <v>69</v>
      </c>
      <c r="I26" s="637"/>
      <c r="J26" s="637"/>
      <c r="K26" s="637">
        <f>SUM(K25,N25)-(K13+N13)</f>
        <v>169</v>
      </c>
      <c r="L26" s="637"/>
      <c r="M26" s="637"/>
      <c r="N26" s="637">
        <f>SUM(M25,P25)</f>
        <v>48</v>
      </c>
      <c r="O26" s="637"/>
      <c r="P26" s="637"/>
      <c r="Q26" s="249"/>
      <c r="R26" s="234">
        <f>R25+R24</f>
        <v>120</v>
      </c>
      <c r="S26" s="241"/>
      <c r="T26" s="241"/>
      <c r="U26" s="241"/>
      <c r="V26" s="241"/>
      <c r="W26" s="241"/>
      <c r="X26" s="241"/>
      <c r="Y26" s="241"/>
    </row>
    <row r="27" spans="1:25" ht="15.75" x14ac:dyDescent="0.3">
      <c r="B27" s="111"/>
      <c r="C27" s="111"/>
      <c r="D27" s="111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61">
        <f>SUM(R24,R23,R13,R8,R7,R6,)</f>
        <v>37</v>
      </c>
      <c r="R27" s="195" t="s">
        <v>7</v>
      </c>
      <c r="S27" s="241"/>
      <c r="T27" s="241"/>
      <c r="U27" s="241"/>
      <c r="V27" s="241"/>
      <c r="W27" s="241"/>
      <c r="X27" s="241"/>
      <c r="Y27" s="241"/>
    </row>
    <row r="28" spans="1:25" ht="15.75" x14ac:dyDescent="0.3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96">
        <f>(Q27*100)/R26</f>
        <v>30.833333333333332</v>
      </c>
      <c r="R28" s="250"/>
      <c r="S28" s="241"/>
      <c r="T28" s="241"/>
      <c r="U28" s="241"/>
      <c r="V28" s="241"/>
      <c r="W28" s="241"/>
      <c r="X28" s="241"/>
      <c r="Y28" s="241"/>
    </row>
    <row r="29" spans="1:25" x14ac:dyDescent="0.25"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51"/>
      <c r="S29" s="241"/>
      <c r="T29" s="241"/>
      <c r="U29" s="241"/>
      <c r="V29" s="241"/>
      <c r="W29" s="241"/>
      <c r="X29" s="241"/>
      <c r="Y29" s="241"/>
    </row>
    <row r="30" spans="1:25" x14ac:dyDescent="0.25"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51"/>
      <c r="S30" s="241"/>
      <c r="T30" s="241"/>
      <c r="U30" s="241"/>
      <c r="V30" s="241"/>
      <c r="W30" s="241"/>
      <c r="X30" s="241"/>
      <c r="Y30" s="241"/>
    </row>
    <row r="31" spans="1:25" x14ac:dyDescent="0.25"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51"/>
      <c r="S31" s="241"/>
      <c r="T31" s="241"/>
      <c r="U31" s="241"/>
      <c r="V31" s="241"/>
      <c r="W31" s="241"/>
      <c r="X31" s="241"/>
      <c r="Y31" s="241"/>
    </row>
    <row r="32" spans="1:25" x14ac:dyDescent="0.25"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51"/>
      <c r="S32" s="241"/>
      <c r="T32" s="241"/>
      <c r="U32" s="241"/>
      <c r="V32" s="241"/>
      <c r="W32" s="241"/>
      <c r="X32" s="241"/>
      <c r="Y32" s="241"/>
    </row>
    <row r="33" spans="2:25" x14ac:dyDescent="0.25"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51"/>
      <c r="S33" s="241"/>
      <c r="T33" s="241"/>
      <c r="U33" s="241"/>
      <c r="V33" s="241"/>
      <c r="W33" s="241"/>
      <c r="X33" s="241"/>
      <c r="Y33" s="241"/>
    </row>
  </sheetData>
  <sheetProtection selectLockedCells="1" selectUnlockedCells="1"/>
  <mergeCells count="17">
    <mergeCell ref="E26:G26"/>
    <mergeCell ref="H26:J26"/>
    <mergeCell ref="K26:M26"/>
    <mergeCell ref="N26:P26"/>
    <mergeCell ref="C2:C4"/>
    <mergeCell ref="D2:D4"/>
    <mergeCell ref="E2:J2"/>
    <mergeCell ref="B24:Q24"/>
    <mergeCell ref="B1:R1"/>
    <mergeCell ref="Q2:Q4"/>
    <mergeCell ref="K2:P2"/>
    <mergeCell ref="R2:R4"/>
    <mergeCell ref="E3:G3"/>
    <mergeCell ref="H3:J3"/>
    <mergeCell ref="K3:M3"/>
    <mergeCell ref="N3:P3"/>
    <mergeCell ref="B2:B4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33"/>
  <sheetViews>
    <sheetView zoomScaleNormal="100" workbookViewId="0">
      <selection activeCell="A5" sqref="A5"/>
    </sheetView>
  </sheetViews>
  <sheetFormatPr defaultColWidth="8.85546875" defaultRowHeight="15" x14ac:dyDescent="0.25"/>
  <cols>
    <col min="1" max="1" width="8.85546875" style="2"/>
    <col min="2" max="2" width="33.42578125" bestFit="1" customWidth="1"/>
    <col min="3" max="3" width="14.140625" bestFit="1" customWidth="1"/>
    <col min="4" max="4" width="8.5703125" bestFit="1" customWidth="1"/>
    <col min="5" max="5" width="5.7109375" bestFit="1" customWidth="1"/>
    <col min="6" max="6" width="4" bestFit="1" customWidth="1"/>
    <col min="7" max="7" width="5.28515625" bestFit="1" customWidth="1"/>
    <col min="8" max="8" width="5.7109375" bestFit="1" customWidth="1"/>
    <col min="9" max="9" width="4" bestFit="1" customWidth="1"/>
    <col min="10" max="10" width="5.28515625" bestFit="1" customWidth="1"/>
    <col min="11" max="11" width="5.7109375" bestFit="1" customWidth="1"/>
    <col min="12" max="12" width="4" bestFit="1" customWidth="1"/>
    <col min="13" max="13" width="5.28515625" bestFit="1" customWidth="1"/>
    <col min="14" max="14" width="5.7109375" bestFit="1" customWidth="1"/>
    <col min="15" max="15" width="4" bestFit="1" customWidth="1"/>
    <col min="16" max="16" width="5.28515625" bestFit="1" customWidth="1"/>
    <col min="17" max="17" width="5.7109375" bestFit="1" customWidth="1"/>
    <col min="18" max="18" width="4" bestFit="1" customWidth="1"/>
    <col min="19" max="19" width="5.28515625" bestFit="1" customWidth="1"/>
    <col min="20" max="20" width="5.7109375" bestFit="1" customWidth="1"/>
    <col min="21" max="21" width="4" bestFit="1" customWidth="1"/>
    <col min="22" max="22" width="5.28515625" bestFit="1" customWidth="1"/>
    <col min="23" max="23" width="5.7109375" bestFit="1" customWidth="1"/>
    <col min="24" max="24" width="6.28515625" bestFit="1" customWidth="1"/>
  </cols>
  <sheetData>
    <row r="1" spans="1:25" ht="16.5" thickBot="1" x14ac:dyDescent="0.35">
      <c r="B1" s="621" t="s">
        <v>162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1"/>
      <c r="X1" s="621"/>
      <c r="Y1" s="240"/>
    </row>
    <row r="2" spans="1:25" x14ac:dyDescent="0.25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  <c r="Y2" s="240"/>
    </row>
    <row r="3" spans="1:25" x14ac:dyDescent="0.25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  <c r="Y3" s="240"/>
    </row>
    <row r="4" spans="1:25" ht="15.75" thickBot="1" x14ac:dyDescent="0.3">
      <c r="B4" s="637"/>
      <c r="C4" s="630"/>
      <c r="D4" s="638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242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130" t="s">
        <v>14</v>
      </c>
      <c r="R4" s="123" t="s">
        <v>15</v>
      </c>
      <c r="S4" s="131" t="s">
        <v>7</v>
      </c>
      <c r="T4" s="132" t="s">
        <v>14</v>
      </c>
      <c r="U4" s="123" t="s">
        <v>15</v>
      </c>
      <c r="V4" s="133" t="s">
        <v>7</v>
      </c>
      <c r="W4" s="629"/>
      <c r="X4" s="630"/>
      <c r="Y4" s="240"/>
    </row>
    <row r="5" spans="1:25" ht="15" customHeight="1" x14ac:dyDescent="0.25">
      <c r="A5" s="2" t="s">
        <v>178</v>
      </c>
      <c r="B5" s="62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10</v>
      </c>
      <c r="H5" s="47">
        <v>30</v>
      </c>
      <c r="I5" s="47" t="s">
        <v>108</v>
      </c>
      <c r="J5" s="40">
        <v>10</v>
      </c>
      <c r="K5" s="137">
        <v>30</v>
      </c>
      <c r="L5" s="47" t="s">
        <v>108</v>
      </c>
      <c r="M5" s="138">
        <v>10</v>
      </c>
      <c r="N5" s="139">
        <v>30</v>
      </c>
      <c r="O5" s="47" t="s">
        <v>108</v>
      </c>
      <c r="P5" s="140">
        <v>10</v>
      </c>
      <c r="Q5" s="46">
        <v>30</v>
      </c>
      <c r="R5" s="47" t="s">
        <v>108</v>
      </c>
      <c r="S5" s="48">
        <v>10</v>
      </c>
      <c r="T5" s="49">
        <v>30</v>
      </c>
      <c r="U5" s="47" t="s">
        <v>109</v>
      </c>
      <c r="V5" s="50">
        <v>19</v>
      </c>
      <c r="W5" s="72">
        <f t="shared" ref="W5:W17" si="0">SUM(E5,H5,K5,N5,Q5,T5)</f>
        <v>180</v>
      </c>
      <c r="X5" s="73">
        <f t="shared" ref="X5:X17" si="1">SUM(G5,J5,M5,P5,S5,V5)</f>
        <v>69</v>
      </c>
      <c r="Y5" s="240"/>
    </row>
    <row r="6" spans="1:25" x14ac:dyDescent="0.25">
      <c r="A6" s="2" t="s">
        <v>177</v>
      </c>
      <c r="B6" s="38" t="s">
        <v>124</v>
      </c>
      <c r="C6" s="52" t="s">
        <v>19</v>
      </c>
      <c r="D6" s="53" t="s">
        <v>115</v>
      </c>
      <c r="E6" s="143"/>
      <c r="F6" s="58"/>
      <c r="G6" s="114"/>
      <c r="H6" s="58"/>
      <c r="I6" s="58"/>
      <c r="J6" s="144"/>
      <c r="K6" s="41"/>
      <c r="L6" s="58"/>
      <c r="M6" s="116"/>
      <c r="N6" s="115"/>
      <c r="O6" s="58"/>
      <c r="P6" s="45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72">
        <f t="shared" si="0"/>
        <v>60</v>
      </c>
      <c r="X6" s="73">
        <f t="shared" si="1"/>
        <v>4</v>
      </c>
      <c r="Y6" s="240"/>
    </row>
    <row r="7" spans="1:25" x14ac:dyDescent="0.25">
      <c r="A7" s="2" t="s">
        <v>177</v>
      </c>
      <c r="B7" s="62" t="s">
        <v>18</v>
      </c>
      <c r="C7" s="52" t="s">
        <v>19</v>
      </c>
      <c r="D7" s="53" t="s">
        <v>115</v>
      </c>
      <c r="E7" s="92"/>
      <c r="F7" s="68"/>
      <c r="G7" s="93"/>
      <c r="H7" s="68"/>
      <c r="I7" s="68"/>
      <c r="J7" s="94"/>
      <c r="K7" s="88">
        <v>30</v>
      </c>
      <c r="L7" s="68" t="s">
        <v>108</v>
      </c>
      <c r="M7" s="146">
        <v>4</v>
      </c>
      <c r="N7" s="91">
        <v>30</v>
      </c>
      <c r="O7" s="68" t="s">
        <v>108</v>
      </c>
      <c r="P7" s="147">
        <v>4</v>
      </c>
      <c r="Q7" s="67">
        <v>30</v>
      </c>
      <c r="R7" s="68" t="s">
        <v>108</v>
      </c>
      <c r="S7" s="69">
        <v>4</v>
      </c>
      <c r="T7" s="70">
        <v>30</v>
      </c>
      <c r="U7" s="68" t="s">
        <v>108</v>
      </c>
      <c r="V7" s="71">
        <v>4</v>
      </c>
      <c r="W7" s="72">
        <f t="shared" si="0"/>
        <v>120</v>
      </c>
      <c r="X7" s="73">
        <f t="shared" si="1"/>
        <v>16</v>
      </c>
      <c r="Y7" s="240"/>
    </row>
    <row r="8" spans="1:25" x14ac:dyDescent="0.25">
      <c r="A8" s="2" t="s">
        <v>178</v>
      </c>
      <c r="B8" s="62" t="s">
        <v>51</v>
      </c>
      <c r="C8" s="74" t="s">
        <v>16</v>
      </c>
      <c r="D8" s="82" t="s">
        <v>94</v>
      </c>
      <c r="E8" s="148">
        <v>15</v>
      </c>
      <c r="F8" s="73" t="s">
        <v>109</v>
      </c>
      <c r="G8" s="73">
        <v>1</v>
      </c>
      <c r="H8" s="73">
        <v>15</v>
      </c>
      <c r="I8" s="73" t="s">
        <v>109</v>
      </c>
      <c r="J8" s="149">
        <v>1</v>
      </c>
      <c r="K8" s="88">
        <v>15</v>
      </c>
      <c r="L8" s="91" t="s">
        <v>109</v>
      </c>
      <c r="M8" s="105">
        <v>1</v>
      </c>
      <c r="N8" s="104">
        <v>15</v>
      </c>
      <c r="O8" s="91" t="s">
        <v>109</v>
      </c>
      <c r="P8" s="147">
        <v>1</v>
      </c>
      <c r="Q8" s="67">
        <v>30</v>
      </c>
      <c r="R8" s="91" t="s">
        <v>109</v>
      </c>
      <c r="S8" s="75">
        <v>1</v>
      </c>
      <c r="T8" s="76">
        <v>30</v>
      </c>
      <c r="U8" s="104" t="s">
        <v>109</v>
      </c>
      <c r="V8" s="71">
        <v>1</v>
      </c>
      <c r="W8" s="72">
        <f t="shared" si="0"/>
        <v>120</v>
      </c>
      <c r="X8" s="73">
        <f t="shared" si="1"/>
        <v>6</v>
      </c>
      <c r="Y8" s="240"/>
    </row>
    <row r="9" spans="1:25" x14ac:dyDescent="0.25">
      <c r="A9" s="2" t="s">
        <v>178</v>
      </c>
      <c r="B9" s="62" t="s">
        <v>52</v>
      </c>
      <c r="C9" s="74" t="s">
        <v>16</v>
      </c>
      <c r="D9" s="82" t="s">
        <v>21</v>
      </c>
      <c r="E9" s="92"/>
      <c r="F9" s="91"/>
      <c r="G9" s="93"/>
      <c r="H9" s="68"/>
      <c r="I9" s="91"/>
      <c r="J9" s="94"/>
      <c r="K9" s="88">
        <v>15</v>
      </c>
      <c r="L9" s="84" t="s">
        <v>109</v>
      </c>
      <c r="M9" s="17">
        <v>1</v>
      </c>
      <c r="N9" s="56">
        <v>15</v>
      </c>
      <c r="O9" s="178" t="s">
        <v>109</v>
      </c>
      <c r="P9" s="147">
        <v>1</v>
      </c>
      <c r="Q9" s="67"/>
      <c r="R9" s="85"/>
      <c r="S9" s="79"/>
      <c r="T9" s="80"/>
      <c r="U9" s="80"/>
      <c r="V9" s="81"/>
      <c r="W9" s="72">
        <f t="shared" si="0"/>
        <v>30</v>
      </c>
      <c r="X9" s="73">
        <f t="shared" si="1"/>
        <v>2</v>
      </c>
      <c r="Y9" s="240"/>
    </row>
    <row r="10" spans="1:25" x14ac:dyDescent="0.25">
      <c r="A10" s="2" t="s">
        <v>179</v>
      </c>
      <c r="B10" s="62" t="s">
        <v>56</v>
      </c>
      <c r="C10" s="52" t="s">
        <v>19</v>
      </c>
      <c r="D10" s="53" t="s">
        <v>115</v>
      </c>
      <c r="E10" s="92" t="s">
        <v>57</v>
      </c>
      <c r="F10" s="91"/>
      <c r="G10" s="93"/>
      <c r="H10" s="68"/>
      <c r="I10" s="91"/>
      <c r="J10" s="94"/>
      <c r="K10" s="88">
        <v>60</v>
      </c>
      <c r="L10" s="84" t="s">
        <v>109</v>
      </c>
      <c r="M10" s="17">
        <v>3</v>
      </c>
      <c r="N10" s="56">
        <v>60</v>
      </c>
      <c r="O10" s="178" t="s">
        <v>110</v>
      </c>
      <c r="P10" s="147">
        <v>3</v>
      </c>
      <c r="Q10" s="67">
        <v>60</v>
      </c>
      <c r="R10" s="85" t="s">
        <v>109</v>
      </c>
      <c r="S10" s="79">
        <v>3</v>
      </c>
      <c r="T10" s="80"/>
      <c r="U10" s="80"/>
      <c r="V10" s="81"/>
      <c r="W10" s="72">
        <f t="shared" si="0"/>
        <v>180</v>
      </c>
      <c r="X10" s="73">
        <f t="shared" si="1"/>
        <v>9</v>
      </c>
      <c r="Y10" s="240"/>
    </row>
    <row r="11" spans="1:25" s="2" customFormat="1" x14ac:dyDescent="0.25">
      <c r="A11" s="2" t="s">
        <v>178</v>
      </c>
      <c r="B11" s="62" t="s">
        <v>136</v>
      </c>
      <c r="C11" s="74" t="s">
        <v>16</v>
      </c>
      <c r="D11" s="53" t="s">
        <v>115</v>
      </c>
      <c r="E11" s="92"/>
      <c r="F11" s="91"/>
      <c r="G11" s="93"/>
      <c r="H11" s="68"/>
      <c r="I11" s="91"/>
      <c r="J11" s="94"/>
      <c r="K11" s="67">
        <v>15</v>
      </c>
      <c r="L11" s="85" t="s">
        <v>109</v>
      </c>
      <c r="M11" s="79">
        <v>1</v>
      </c>
      <c r="N11" s="80">
        <v>15</v>
      </c>
      <c r="O11" s="334" t="s">
        <v>109</v>
      </c>
      <c r="P11" s="71">
        <v>1</v>
      </c>
      <c r="Q11" s="67">
        <v>15</v>
      </c>
      <c r="R11" s="85" t="s">
        <v>109</v>
      </c>
      <c r="S11" s="79">
        <v>1</v>
      </c>
      <c r="T11" s="80">
        <v>15</v>
      </c>
      <c r="U11" s="80" t="s">
        <v>109</v>
      </c>
      <c r="V11" s="81">
        <v>1</v>
      </c>
      <c r="W11" s="72">
        <f>SUM(E11,H11,K11,N11,Q11,T11)</f>
        <v>60</v>
      </c>
      <c r="X11" s="73">
        <f t="shared" si="1"/>
        <v>4</v>
      </c>
      <c r="Y11" s="240"/>
    </row>
    <row r="12" spans="1:25" x14ac:dyDescent="0.25">
      <c r="A12" s="2" t="s">
        <v>178</v>
      </c>
      <c r="B12" s="62" t="s">
        <v>54</v>
      </c>
      <c r="C12" s="52" t="s">
        <v>16</v>
      </c>
      <c r="D12" s="86" t="s">
        <v>113</v>
      </c>
      <c r="E12" s="92"/>
      <c r="F12" s="91"/>
      <c r="G12" s="93"/>
      <c r="H12" s="68"/>
      <c r="I12" s="91"/>
      <c r="J12" s="94"/>
      <c r="K12" s="88">
        <v>30</v>
      </c>
      <c r="L12" s="84" t="s">
        <v>110</v>
      </c>
      <c r="M12" s="17">
        <v>1</v>
      </c>
      <c r="N12" s="56">
        <v>30</v>
      </c>
      <c r="O12" s="178" t="s">
        <v>110</v>
      </c>
      <c r="P12" s="147">
        <v>1</v>
      </c>
      <c r="Q12" s="67">
        <v>30</v>
      </c>
      <c r="R12" s="85" t="s">
        <v>110</v>
      </c>
      <c r="S12" s="79">
        <v>1</v>
      </c>
      <c r="T12" s="80">
        <v>30</v>
      </c>
      <c r="U12" s="80" t="s">
        <v>95</v>
      </c>
      <c r="V12" s="81">
        <v>2</v>
      </c>
      <c r="W12" s="72">
        <f t="shared" si="0"/>
        <v>120</v>
      </c>
      <c r="X12" s="73">
        <f t="shared" si="1"/>
        <v>5</v>
      </c>
      <c r="Y12" s="266"/>
    </row>
    <row r="13" spans="1:25" x14ac:dyDescent="0.25">
      <c r="A13" s="2" t="s">
        <v>177</v>
      </c>
      <c r="B13" s="62" t="s">
        <v>23</v>
      </c>
      <c r="C13" s="52" t="s">
        <v>19</v>
      </c>
      <c r="D13" s="86" t="s">
        <v>21</v>
      </c>
      <c r="E13" s="92">
        <v>45</v>
      </c>
      <c r="F13" s="91" t="s">
        <v>109</v>
      </c>
      <c r="G13" s="93">
        <v>3</v>
      </c>
      <c r="H13" s="68">
        <v>45</v>
      </c>
      <c r="I13" s="91" t="s">
        <v>109</v>
      </c>
      <c r="J13" s="94">
        <v>3</v>
      </c>
      <c r="K13" s="88">
        <v>45</v>
      </c>
      <c r="L13" s="91" t="s">
        <v>109</v>
      </c>
      <c r="M13" s="43">
        <v>3</v>
      </c>
      <c r="N13" s="44">
        <v>45</v>
      </c>
      <c r="O13" s="91" t="s">
        <v>109</v>
      </c>
      <c r="P13" s="147">
        <v>3</v>
      </c>
      <c r="Q13" s="67">
        <v>45</v>
      </c>
      <c r="R13" s="91" t="s">
        <v>109</v>
      </c>
      <c r="S13" s="59">
        <v>3</v>
      </c>
      <c r="T13" s="60">
        <v>45</v>
      </c>
      <c r="U13" s="115" t="s">
        <v>109</v>
      </c>
      <c r="V13" s="71">
        <v>3</v>
      </c>
      <c r="W13" s="72">
        <f t="shared" si="0"/>
        <v>270</v>
      </c>
      <c r="X13" s="73">
        <f t="shared" si="1"/>
        <v>18</v>
      </c>
      <c r="Y13" s="240"/>
    </row>
    <row r="14" spans="1:25" x14ac:dyDescent="0.25">
      <c r="A14" s="2" t="s">
        <v>177</v>
      </c>
      <c r="B14" s="62" t="s">
        <v>24</v>
      </c>
      <c r="C14" s="74" t="s">
        <v>16</v>
      </c>
      <c r="D14" s="53" t="s">
        <v>115</v>
      </c>
      <c r="E14" s="92"/>
      <c r="F14" s="68"/>
      <c r="G14" s="93"/>
      <c r="H14" s="68"/>
      <c r="I14" s="68"/>
      <c r="J14" s="94"/>
      <c r="K14" s="88">
        <v>30</v>
      </c>
      <c r="L14" s="84" t="s">
        <v>110</v>
      </c>
      <c r="M14" s="17">
        <v>1</v>
      </c>
      <c r="N14" s="56">
        <v>30</v>
      </c>
      <c r="O14" s="178" t="s">
        <v>95</v>
      </c>
      <c r="P14" s="147">
        <v>2</v>
      </c>
      <c r="Q14" s="88"/>
      <c r="R14" s="91"/>
      <c r="S14" s="146"/>
      <c r="T14" s="91"/>
      <c r="U14" s="91"/>
      <c r="V14" s="147"/>
      <c r="W14" s="72">
        <f t="shared" si="0"/>
        <v>60</v>
      </c>
      <c r="X14" s="73">
        <f t="shared" si="1"/>
        <v>3</v>
      </c>
      <c r="Y14" s="240"/>
    </row>
    <row r="15" spans="1:25" x14ac:dyDescent="0.25">
      <c r="A15" s="2" t="s">
        <v>177</v>
      </c>
      <c r="B15" s="62" t="s">
        <v>129</v>
      </c>
      <c r="C15" s="52" t="s">
        <v>19</v>
      </c>
      <c r="D15" s="53" t="s">
        <v>115</v>
      </c>
      <c r="E15" s="63"/>
      <c r="F15" s="54"/>
      <c r="G15" s="55"/>
      <c r="H15" s="54"/>
      <c r="I15" s="54"/>
      <c r="J15" s="64"/>
      <c r="K15" s="54">
        <v>30</v>
      </c>
      <c r="L15" s="313" t="s">
        <v>95</v>
      </c>
      <c r="M15" s="55">
        <v>2</v>
      </c>
      <c r="N15" s="56"/>
      <c r="O15" s="468"/>
      <c r="P15" s="66"/>
      <c r="Q15" s="67"/>
      <c r="R15" s="70"/>
      <c r="S15" s="69"/>
      <c r="T15" s="70"/>
      <c r="U15" s="70"/>
      <c r="V15" s="71"/>
      <c r="W15" s="72">
        <f t="shared" si="0"/>
        <v>30</v>
      </c>
      <c r="X15" s="73">
        <f t="shared" si="1"/>
        <v>2</v>
      </c>
      <c r="Y15" s="240"/>
    </row>
    <row r="16" spans="1:25" x14ac:dyDescent="0.25">
      <c r="A16" s="2" t="s">
        <v>177</v>
      </c>
      <c r="B16" s="62" t="s">
        <v>146</v>
      </c>
      <c r="C16" s="74" t="s">
        <v>16</v>
      </c>
      <c r="D16" s="53" t="s">
        <v>115</v>
      </c>
      <c r="E16" s="92"/>
      <c r="F16" s="68"/>
      <c r="G16" s="93"/>
      <c r="H16" s="68"/>
      <c r="I16" s="68"/>
      <c r="J16" s="94"/>
      <c r="K16" s="88"/>
      <c r="L16" s="84"/>
      <c r="M16" s="17"/>
      <c r="N16" s="56"/>
      <c r="O16" s="178"/>
      <c r="P16" s="147"/>
      <c r="Q16" s="67">
        <v>30</v>
      </c>
      <c r="R16" s="91" t="s">
        <v>109</v>
      </c>
      <c r="S16" s="69">
        <v>1</v>
      </c>
      <c r="T16" s="70">
        <v>30</v>
      </c>
      <c r="U16" s="91" t="s">
        <v>95</v>
      </c>
      <c r="V16" s="71">
        <v>2</v>
      </c>
      <c r="W16" s="72">
        <f t="shared" si="0"/>
        <v>60</v>
      </c>
      <c r="X16" s="73">
        <f t="shared" si="1"/>
        <v>3</v>
      </c>
      <c r="Y16" s="240"/>
    </row>
    <row r="17" spans="1:25" x14ac:dyDescent="0.25">
      <c r="A17" s="2" t="s">
        <v>177</v>
      </c>
      <c r="B17" s="62" t="s">
        <v>25</v>
      </c>
      <c r="C17" s="74" t="s">
        <v>16</v>
      </c>
      <c r="D17" s="53" t="s">
        <v>115</v>
      </c>
      <c r="E17" s="92">
        <v>30</v>
      </c>
      <c r="F17" s="91" t="s">
        <v>109</v>
      </c>
      <c r="G17" s="93">
        <v>1</v>
      </c>
      <c r="H17" s="68">
        <v>30</v>
      </c>
      <c r="I17" s="91" t="s">
        <v>95</v>
      </c>
      <c r="J17" s="94">
        <v>2</v>
      </c>
      <c r="K17" s="88"/>
      <c r="L17" s="91"/>
      <c r="M17" s="116"/>
      <c r="N17" s="115"/>
      <c r="O17" s="91"/>
      <c r="P17" s="147"/>
      <c r="Q17" s="67"/>
      <c r="R17" s="70"/>
      <c r="S17" s="69"/>
      <c r="T17" s="70"/>
      <c r="U17" s="70"/>
      <c r="V17" s="71"/>
      <c r="W17" s="72">
        <f t="shared" si="0"/>
        <v>60</v>
      </c>
      <c r="X17" s="73">
        <f t="shared" si="1"/>
        <v>3</v>
      </c>
      <c r="Y17" s="240"/>
    </row>
    <row r="18" spans="1:25" x14ac:dyDescent="0.25">
      <c r="A18" s="2" t="s">
        <v>177</v>
      </c>
      <c r="B18" s="62" t="s">
        <v>47</v>
      </c>
      <c r="C18" s="74" t="s">
        <v>16</v>
      </c>
      <c r="D18" s="86" t="s">
        <v>113</v>
      </c>
      <c r="E18" s="92"/>
      <c r="F18" s="91"/>
      <c r="G18" s="93"/>
      <c r="H18" s="68"/>
      <c r="I18" s="91"/>
      <c r="J18" s="94"/>
      <c r="K18" s="88">
        <v>30</v>
      </c>
      <c r="L18" s="91" t="s">
        <v>109</v>
      </c>
      <c r="M18" s="146">
        <v>1</v>
      </c>
      <c r="N18" s="91">
        <v>30</v>
      </c>
      <c r="O18" s="91" t="s">
        <v>95</v>
      </c>
      <c r="P18" s="147">
        <v>2</v>
      </c>
      <c r="Q18" s="67"/>
      <c r="R18" s="70"/>
      <c r="S18" s="69"/>
      <c r="T18" s="70"/>
      <c r="U18" s="70"/>
      <c r="V18" s="71"/>
      <c r="W18" s="72">
        <v>60</v>
      </c>
      <c r="X18" s="73">
        <v>3</v>
      </c>
      <c r="Y18" s="240"/>
    </row>
    <row r="19" spans="1:25" x14ac:dyDescent="0.25">
      <c r="A19" s="2" t="s">
        <v>177</v>
      </c>
      <c r="B19" s="62" t="s">
        <v>60</v>
      </c>
      <c r="C19" s="74" t="s">
        <v>16</v>
      </c>
      <c r="D19" s="86" t="s">
        <v>113</v>
      </c>
      <c r="E19" s="92"/>
      <c r="F19" s="68"/>
      <c r="G19" s="93"/>
      <c r="H19" s="68"/>
      <c r="I19" s="68"/>
      <c r="J19" s="94"/>
      <c r="K19" s="88"/>
      <c r="L19" s="91"/>
      <c r="M19" s="146"/>
      <c r="N19" s="91"/>
      <c r="O19" s="91"/>
      <c r="P19" s="147"/>
      <c r="Q19" s="67">
        <v>30</v>
      </c>
      <c r="R19" s="91" t="s">
        <v>95</v>
      </c>
      <c r="S19" s="69">
        <v>2</v>
      </c>
      <c r="T19" s="70"/>
      <c r="U19" s="91"/>
      <c r="V19" s="71"/>
      <c r="W19" s="72">
        <f t="shared" ref="W19:W28" si="2">SUM(E19,H19,K19,N19,Q19,T19)</f>
        <v>30</v>
      </c>
      <c r="X19" s="73">
        <f t="shared" ref="X19:X28" si="3">SUM(G19,J19,M19,P19,S19,V19)</f>
        <v>2</v>
      </c>
      <c r="Y19" s="240"/>
    </row>
    <row r="20" spans="1:25" x14ac:dyDescent="0.25">
      <c r="A20" s="2" t="s">
        <v>177</v>
      </c>
      <c r="B20" s="62" t="s">
        <v>26</v>
      </c>
      <c r="C20" s="74" t="s">
        <v>16</v>
      </c>
      <c r="D20" s="82" t="s">
        <v>113</v>
      </c>
      <c r="E20" s="65">
        <v>30</v>
      </c>
      <c r="F20" s="56" t="s">
        <v>109</v>
      </c>
      <c r="G20" s="17">
        <v>1</v>
      </c>
      <c r="H20" s="56">
        <v>30</v>
      </c>
      <c r="I20" s="56" t="s">
        <v>95</v>
      </c>
      <c r="J20" s="66">
        <v>2</v>
      </c>
      <c r="K20" s="88"/>
      <c r="L20" s="91"/>
      <c r="M20" s="146"/>
      <c r="N20" s="91"/>
      <c r="O20" s="91"/>
      <c r="P20" s="147"/>
      <c r="Q20" s="67"/>
      <c r="R20" s="70"/>
      <c r="S20" s="69"/>
      <c r="T20" s="70"/>
      <c r="U20" s="70"/>
      <c r="V20" s="71"/>
      <c r="W20" s="72">
        <f t="shared" si="2"/>
        <v>60</v>
      </c>
      <c r="X20" s="73">
        <f t="shared" si="3"/>
        <v>3</v>
      </c>
      <c r="Y20" s="240"/>
    </row>
    <row r="21" spans="1:25" ht="15" customHeight="1" x14ac:dyDescent="0.25">
      <c r="A21" s="2" t="s">
        <v>179</v>
      </c>
      <c r="B21" s="62" t="s">
        <v>27</v>
      </c>
      <c r="C21" s="74" t="s">
        <v>16</v>
      </c>
      <c r="D21" s="53" t="s">
        <v>115</v>
      </c>
      <c r="E21" s="92">
        <v>30</v>
      </c>
      <c r="F21" s="91" t="s">
        <v>109</v>
      </c>
      <c r="G21" s="93">
        <v>1</v>
      </c>
      <c r="H21" s="68">
        <v>30</v>
      </c>
      <c r="I21" s="91" t="s">
        <v>95</v>
      </c>
      <c r="J21" s="94">
        <v>2</v>
      </c>
      <c r="K21" s="88"/>
      <c r="L21" s="91"/>
      <c r="M21" s="146"/>
      <c r="N21" s="91"/>
      <c r="O21" s="91"/>
      <c r="P21" s="147"/>
      <c r="Q21" s="67"/>
      <c r="R21" s="70"/>
      <c r="S21" s="69"/>
      <c r="T21" s="70"/>
      <c r="U21" s="70"/>
      <c r="V21" s="71"/>
      <c r="W21" s="72">
        <f t="shared" si="2"/>
        <v>60</v>
      </c>
      <c r="X21" s="73">
        <f t="shared" si="3"/>
        <v>3</v>
      </c>
      <c r="Y21" s="240"/>
    </row>
    <row r="22" spans="1:25" x14ac:dyDescent="0.25">
      <c r="A22" s="2" t="s">
        <v>179</v>
      </c>
      <c r="B22" s="62" t="s">
        <v>28</v>
      </c>
      <c r="C22" s="74" t="s">
        <v>16</v>
      </c>
      <c r="D22" s="53" t="s">
        <v>115</v>
      </c>
      <c r="E22" s="92"/>
      <c r="F22" s="77"/>
      <c r="G22" s="93"/>
      <c r="H22" s="68"/>
      <c r="I22" s="68"/>
      <c r="J22" s="94"/>
      <c r="K22" s="88"/>
      <c r="L22" s="91"/>
      <c r="M22" s="146"/>
      <c r="N22" s="91"/>
      <c r="O22" s="91"/>
      <c r="P22" s="147"/>
      <c r="Q22" s="67">
        <v>15</v>
      </c>
      <c r="R22" s="70" t="s">
        <v>109</v>
      </c>
      <c r="S22" s="69">
        <v>1</v>
      </c>
      <c r="T22" s="70"/>
      <c r="U22" s="70"/>
      <c r="V22" s="71"/>
      <c r="W22" s="72">
        <f t="shared" si="2"/>
        <v>15</v>
      </c>
      <c r="X22" s="73">
        <f t="shared" si="3"/>
        <v>1</v>
      </c>
      <c r="Y22" s="240"/>
    </row>
    <row r="23" spans="1:25" ht="15.75" x14ac:dyDescent="0.3">
      <c r="A23" s="2" t="s">
        <v>179</v>
      </c>
      <c r="B23" s="62" t="s">
        <v>29</v>
      </c>
      <c r="C23" s="74" t="s">
        <v>16</v>
      </c>
      <c r="D23" s="53" t="s">
        <v>115</v>
      </c>
      <c r="E23" s="156"/>
      <c r="F23" s="157"/>
      <c r="G23" s="253"/>
      <c r="H23" s="219">
        <v>15</v>
      </c>
      <c r="I23" s="91" t="s">
        <v>95</v>
      </c>
      <c r="J23" s="94">
        <v>1</v>
      </c>
      <c r="K23" s="88"/>
      <c r="L23" s="91"/>
      <c r="M23" s="146"/>
      <c r="N23" s="91"/>
      <c r="O23" s="91"/>
      <c r="P23" s="147"/>
      <c r="Q23" s="67"/>
      <c r="R23" s="70"/>
      <c r="S23" s="69"/>
      <c r="T23" s="70"/>
      <c r="U23" s="70"/>
      <c r="V23" s="71"/>
      <c r="W23" s="72">
        <f t="shared" si="2"/>
        <v>15</v>
      </c>
      <c r="X23" s="73">
        <f t="shared" si="3"/>
        <v>1</v>
      </c>
      <c r="Y23" s="240"/>
    </row>
    <row r="24" spans="1:25" x14ac:dyDescent="0.25">
      <c r="A24" s="2" t="s">
        <v>179</v>
      </c>
      <c r="B24" s="62" t="s">
        <v>30</v>
      </c>
      <c r="C24" s="74" t="s">
        <v>16</v>
      </c>
      <c r="D24" s="53" t="s">
        <v>115</v>
      </c>
      <c r="E24" s="92">
        <v>2</v>
      </c>
      <c r="F24" s="115" t="s">
        <v>109</v>
      </c>
      <c r="G24" s="93">
        <v>0</v>
      </c>
      <c r="H24" s="68"/>
      <c r="I24" s="68"/>
      <c r="J24" s="94"/>
      <c r="K24" s="88"/>
      <c r="L24" s="91"/>
      <c r="M24" s="146"/>
      <c r="N24" s="91"/>
      <c r="O24" s="91"/>
      <c r="P24" s="147"/>
      <c r="Q24" s="67"/>
      <c r="R24" s="70"/>
      <c r="S24" s="69"/>
      <c r="T24" s="70"/>
      <c r="U24" s="70"/>
      <c r="V24" s="71"/>
      <c r="W24" s="72">
        <f t="shared" si="2"/>
        <v>2</v>
      </c>
      <c r="X24" s="73">
        <f t="shared" si="3"/>
        <v>0</v>
      </c>
      <c r="Y24" s="240"/>
    </row>
    <row r="25" spans="1:25" x14ac:dyDescent="0.25">
      <c r="A25" s="2" t="s">
        <v>179</v>
      </c>
      <c r="B25" s="62" t="s">
        <v>31</v>
      </c>
      <c r="C25" s="74" t="s">
        <v>16</v>
      </c>
      <c r="D25" s="53" t="s">
        <v>115</v>
      </c>
      <c r="E25" s="92">
        <v>3</v>
      </c>
      <c r="F25" s="91" t="s">
        <v>109</v>
      </c>
      <c r="G25" s="93">
        <v>0</v>
      </c>
      <c r="H25" s="68"/>
      <c r="I25" s="68"/>
      <c r="J25" s="94"/>
      <c r="K25" s="88"/>
      <c r="L25" s="91"/>
      <c r="M25" s="146"/>
      <c r="N25" s="91"/>
      <c r="O25" s="91"/>
      <c r="P25" s="147"/>
      <c r="Q25" s="67"/>
      <c r="R25" s="70"/>
      <c r="S25" s="69"/>
      <c r="T25" s="70"/>
      <c r="U25" s="70"/>
      <c r="V25" s="71"/>
      <c r="W25" s="72">
        <f t="shared" si="2"/>
        <v>3</v>
      </c>
      <c r="X25" s="73">
        <f t="shared" si="3"/>
        <v>0</v>
      </c>
      <c r="Y25" s="240"/>
    </row>
    <row r="26" spans="1:25" x14ac:dyDescent="0.25">
      <c r="A26" s="2" t="s">
        <v>179</v>
      </c>
      <c r="B26" s="95" t="s">
        <v>32</v>
      </c>
      <c r="C26" s="52" t="s">
        <v>19</v>
      </c>
      <c r="D26" s="86" t="s">
        <v>113</v>
      </c>
      <c r="E26" s="92">
        <v>30</v>
      </c>
      <c r="F26" s="104" t="s">
        <v>110</v>
      </c>
      <c r="G26" s="93">
        <v>2</v>
      </c>
      <c r="H26" s="68">
        <v>30</v>
      </c>
      <c r="I26" s="91" t="s">
        <v>110</v>
      </c>
      <c r="J26" s="94">
        <v>2</v>
      </c>
      <c r="K26" s="88">
        <v>30</v>
      </c>
      <c r="L26" s="91" t="s">
        <v>110</v>
      </c>
      <c r="M26" s="146">
        <v>2</v>
      </c>
      <c r="N26" s="91">
        <v>30</v>
      </c>
      <c r="O26" s="91" t="s">
        <v>95</v>
      </c>
      <c r="P26" s="147">
        <v>3</v>
      </c>
      <c r="Q26" s="67"/>
      <c r="R26" s="70"/>
      <c r="S26" s="69"/>
      <c r="T26" s="70"/>
      <c r="U26" s="70"/>
      <c r="V26" s="71"/>
      <c r="W26" s="72">
        <f t="shared" si="2"/>
        <v>120</v>
      </c>
      <c r="X26" s="161">
        <f t="shared" si="3"/>
        <v>9</v>
      </c>
      <c r="Y26" s="240"/>
    </row>
    <row r="27" spans="1:25" x14ac:dyDescent="0.25">
      <c r="A27" s="2" t="s">
        <v>179</v>
      </c>
      <c r="B27" s="95" t="s">
        <v>33</v>
      </c>
      <c r="C27" s="52" t="s">
        <v>19</v>
      </c>
      <c r="D27" s="86" t="s">
        <v>113</v>
      </c>
      <c r="E27" s="569">
        <v>30</v>
      </c>
      <c r="F27" s="568" t="s">
        <v>109</v>
      </c>
      <c r="G27" s="570">
        <v>0</v>
      </c>
      <c r="H27" s="162"/>
      <c r="I27" s="91"/>
      <c r="J27" s="147"/>
      <c r="K27" s="148"/>
      <c r="L27" s="73"/>
      <c r="M27" s="73"/>
      <c r="N27" s="73"/>
      <c r="O27" s="73"/>
      <c r="P27" s="149"/>
      <c r="Q27" s="67"/>
      <c r="R27" s="70"/>
      <c r="S27" s="69"/>
      <c r="T27" s="70"/>
      <c r="U27" s="70"/>
      <c r="V27" s="71"/>
      <c r="W27" s="72">
        <f t="shared" si="2"/>
        <v>30</v>
      </c>
      <c r="X27" s="161">
        <f t="shared" si="3"/>
        <v>0</v>
      </c>
      <c r="Y27" s="240"/>
    </row>
    <row r="28" spans="1:25" ht="15.75" thickBot="1" x14ac:dyDescent="0.3">
      <c r="A28" s="2" t="s">
        <v>179</v>
      </c>
      <c r="B28" s="98" t="s">
        <v>48</v>
      </c>
      <c r="C28" s="99" t="s">
        <v>16</v>
      </c>
      <c r="D28" s="100" t="s">
        <v>115</v>
      </c>
      <c r="E28" s="151"/>
      <c r="F28" s="42"/>
      <c r="G28" s="152"/>
      <c r="H28" s="77"/>
      <c r="I28" s="77"/>
      <c r="J28" s="102"/>
      <c r="K28" s="103"/>
      <c r="L28" s="104"/>
      <c r="M28" s="105"/>
      <c r="N28" s="104"/>
      <c r="O28" s="104"/>
      <c r="P28" s="106"/>
      <c r="Q28" s="107">
        <v>15</v>
      </c>
      <c r="R28" s="104" t="s">
        <v>95</v>
      </c>
      <c r="S28" s="75">
        <v>1</v>
      </c>
      <c r="T28" s="76"/>
      <c r="U28" s="76"/>
      <c r="V28" s="108"/>
      <c r="W28" s="109">
        <f t="shared" si="2"/>
        <v>15</v>
      </c>
      <c r="X28" s="110">
        <f t="shared" si="3"/>
        <v>1</v>
      </c>
      <c r="Y28" s="240"/>
    </row>
    <row r="29" spans="1:25" ht="15.75" thickBot="1" x14ac:dyDescent="0.3">
      <c r="B29" s="656" t="s">
        <v>147</v>
      </c>
      <c r="C29" s="668"/>
      <c r="D29" s="668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9"/>
      <c r="X29" s="165">
        <v>13</v>
      </c>
      <c r="Y29" s="240"/>
    </row>
    <row r="30" spans="1:25" x14ac:dyDescent="0.25">
      <c r="B30" s="189"/>
      <c r="C30" s="111"/>
      <c r="D30" s="166" t="s">
        <v>36</v>
      </c>
      <c r="E30" s="167">
        <f>SUM(E5:E28)</f>
        <v>245</v>
      </c>
      <c r="F30" s="167"/>
      <c r="G30" s="168">
        <f>SUM(G5:G28)</f>
        <v>19</v>
      </c>
      <c r="H30" s="167">
        <f>SUM(H5:H28)</f>
        <v>225</v>
      </c>
      <c r="I30" s="167"/>
      <c r="J30" s="168">
        <f>SUM(J5:J28)</f>
        <v>23</v>
      </c>
      <c r="K30" s="169">
        <f>SUM(K5:K28)</f>
        <v>360</v>
      </c>
      <c r="L30" s="169"/>
      <c r="M30" s="170">
        <f>SUM(M5:M29)</f>
        <v>30</v>
      </c>
      <c r="N30" s="169">
        <f>SUM(N5:N29)</f>
        <v>330</v>
      </c>
      <c r="O30" s="169"/>
      <c r="P30" s="171">
        <f>SUM(P5:P29)</f>
        <v>31</v>
      </c>
      <c r="Q30" s="172">
        <f>SUM(Q5:Q29)</f>
        <v>360</v>
      </c>
      <c r="R30" s="172"/>
      <c r="S30" s="173">
        <f>SUM(S5:S29)</f>
        <v>30</v>
      </c>
      <c r="T30" s="172">
        <f>SUM(T5:T29)</f>
        <v>240</v>
      </c>
      <c r="U30" s="172"/>
      <c r="V30" s="173">
        <f>SUM(V5:V29)</f>
        <v>34</v>
      </c>
      <c r="W30" s="166">
        <f>SUM(W5:W28)</f>
        <v>1760</v>
      </c>
      <c r="X30" s="267">
        <f>SUM(X4:X28)</f>
        <v>167</v>
      </c>
      <c r="Y30" s="240"/>
    </row>
    <row r="31" spans="1:25" x14ac:dyDescent="0.25">
      <c r="B31" s="111"/>
      <c r="C31" s="111"/>
      <c r="D31" s="208" t="s">
        <v>37</v>
      </c>
      <c r="E31" s="576">
        <f>SUM(E30,H30)-(E13+H13)</f>
        <v>380</v>
      </c>
      <c r="F31" s="576"/>
      <c r="G31" s="576"/>
      <c r="H31" s="576">
        <f>SUM(G30,J30)</f>
        <v>42</v>
      </c>
      <c r="I31" s="576"/>
      <c r="J31" s="576"/>
      <c r="K31" s="576">
        <f>SUM(K30,N30)-(K13+N13)</f>
        <v>600</v>
      </c>
      <c r="L31" s="576"/>
      <c r="M31" s="576"/>
      <c r="N31" s="679">
        <f>SUM(M30,P30)</f>
        <v>61</v>
      </c>
      <c r="O31" s="576"/>
      <c r="P31" s="576"/>
      <c r="Q31" s="576">
        <f>SUM(Q30,T30)-(Q13+T13)</f>
        <v>510</v>
      </c>
      <c r="R31" s="576"/>
      <c r="S31" s="576"/>
      <c r="T31" s="576">
        <f>SUM(S30,V30)</f>
        <v>64</v>
      </c>
      <c r="U31" s="576"/>
      <c r="V31" s="576"/>
      <c r="W31" s="255"/>
      <c r="X31" s="256">
        <f>X30+X29</f>
        <v>180</v>
      </c>
      <c r="Y31" s="240"/>
    </row>
    <row r="32" spans="1:25" ht="15.75" x14ac:dyDescent="0.3">
      <c r="B32" s="111"/>
      <c r="C32" s="111"/>
      <c r="D32" s="111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257">
        <f>SUM(X26,X27,X6,X13,X10,X7,X29,X15)</f>
        <v>71</v>
      </c>
      <c r="X32" s="258" t="s">
        <v>7</v>
      </c>
      <c r="Y32" s="240"/>
    </row>
    <row r="33" spans="2:25" x14ac:dyDescent="0.2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239">
        <f>(100*W32)/X31</f>
        <v>39.444444444444443</v>
      </c>
      <c r="X33" s="89"/>
      <c r="Y33" s="240"/>
    </row>
  </sheetData>
  <sheetProtection selectLockedCells="1" selectUnlockedCells="1"/>
  <mergeCells count="22">
    <mergeCell ref="C2:C4"/>
    <mergeCell ref="B1:X1"/>
    <mergeCell ref="D2:D4"/>
    <mergeCell ref="K2:P2"/>
    <mergeCell ref="X2:X4"/>
    <mergeCell ref="E3:G3"/>
    <mergeCell ref="T31:V31"/>
    <mergeCell ref="W2:W4"/>
    <mergeCell ref="H3:J3"/>
    <mergeCell ref="K3:M3"/>
    <mergeCell ref="N3:P3"/>
    <mergeCell ref="Q3:S3"/>
    <mergeCell ref="T3:V3"/>
    <mergeCell ref="E2:J2"/>
    <mergeCell ref="Q2:V2"/>
    <mergeCell ref="E31:G31"/>
    <mergeCell ref="H31:J31"/>
    <mergeCell ref="K31:M31"/>
    <mergeCell ref="N31:P31"/>
    <mergeCell ref="Q31:S31"/>
    <mergeCell ref="B29:W29"/>
    <mergeCell ref="B2:B4"/>
  </mergeCells>
  <pageMargins left="0.25" right="0.25" top="0.75" bottom="0.75" header="0.3" footer="0.3"/>
  <pageSetup paperSize="9" scale="87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33"/>
  <sheetViews>
    <sheetView zoomScaleNormal="100" workbookViewId="0">
      <selection activeCell="A5" sqref="A5"/>
    </sheetView>
  </sheetViews>
  <sheetFormatPr defaultColWidth="11.42578125" defaultRowHeight="15" x14ac:dyDescent="0.25"/>
  <cols>
    <col min="1" max="1" width="11.42578125" style="25"/>
    <col min="2" max="2" width="37.140625" style="25" bestFit="1" customWidth="1"/>
    <col min="3" max="3" width="14.140625" style="25" bestFit="1" customWidth="1"/>
    <col min="4" max="4" width="8.5703125" style="25" bestFit="1" customWidth="1"/>
    <col min="5" max="5" width="5.7109375" style="25" bestFit="1" customWidth="1"/>
    <col min="6" max="6" width="4" style="25" bestFit="1" customWidth="1"/>
    <col min="7" max="7" width="5.28515625" style="25" bestFit="1" customWidth="1"/>
    <col min="8" max="8" width="5.7109375" style="25" bestFit="1" customWidth="1"/>
    <col min="9" max="9" width="4" style="25" bestFit="1" customWidth="1"/>
    <col min="10" max="10" width="5.28515625" style="25" bestFit="1" customWidth="1"/>
    <col min="11" max="11" width="5.7109375" style="25" bestFit="1" customWidth="1"/>
    <col min="12" max="12" width="4" style="25" bestFit="1" customWidth="1"/>
    <col min="13" max="13" width="5.28515625" style="25" bestFit="1" customWidth="1"/>
    <col min="14" max="14" width="5.7109375" style="25" bestFit="1" customWidth="1"/>
    <col min="15" max="15" width="4" style="25" bestFit="1" customWidth="1"/>
    <col min="16" max="16" width="5.28515625" style="25" bestFit="1" customWidth="1"/>
    <col min="17" max="17" width="6.140625" style="25" bestFit="1" customWidth="1"/>
    <col min="18" max="18" width="6.28515625" style="25" bestFit="1" customWidth="1"/>
    <col min="19" max="16384" width="11.42578125" style="25"/>
  </cols>
  <sheetData>
    <row r="1" spans="1:25" ht="15.75" thickBot="1" x14ac:dyDescent="0.3">
      <c r="B1" s="677" t="s">
        <v>163</v>
      </c>
      <c r="C1" s="677"/>
      <c r="D1" s="677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7"/>
      <c r="R1" s="677"/>
      <c r="S1" s="337"/>
      <c r="T1" s="337"/>
      <c r="U1" s="337"/>
      <c r="V1" s="337"/>
      <c r="W1" s="337"/>
      <c r="X1" s="337"/>
      <c r="Y1" s="337"/>
    </row>
    <row r="2" spans="1:25" x14ac:dyDescent="0.25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29" t="s">
        <v>6</v>
      </c>
      <c r="R2" s="630" t="s">
        <v>7</v>
      </c>
      <c r="S2" s="337"/>
      <c r="T2" s="337"/>
      <c r="U2" s="337"/>
      <c r="V2" s="337"/>
      <c r="W2" s="337"/>
      <c r="X2" s="337"/>
      <c r="Y2" s="337"/>
    </row>
    <row r="3" spans="1:25" x14ac:dyDescent="0.25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29"/>
      <c r="R3" s="630"/>
      <c r="S3" s="337"/>
      <c r="T3" s="337"/>
      <c r="U3" s="337"/>
      <c r="V3" s="337"/>
      <c r="W3" s="337"/>
      <c r="X3" s="337"/>
      <c r="Y3" s="337"/>
    </row>
    <row r="4" spans="1:25" ht="15.75" thickBot="1" x14ac:dyDescent="0.3">
      <c r="B4" s="637"/>
      <c r="C4" s="630"/>
      <c r="D4" s="638"/>
      <c r="E4" s="26" t="s">
        <v>14</v>
      </c>
      <c r="F4" s="27" t="s">
        <v>15</v>
      </c>
      <c r="G4" s="28" t="s">
        <v>7</v>
      </c>
      <c r="H4" s="27" t="s">
        <v>14</v>
      </c>
      <c r="I4" s="27" t="s">
        <v>15</v>
      </c>
      <c r="J4" s="29" t="s">
        <v>7</v>
      </c>
      <c r="K4" s="30" t="s">
        <v>14</v>
      </c>
      <c r="L4" s="27" t="s">
        <v>15</v>
      </c>
      <c r="M4" s="31" t="s">
        <v>7</v>
      </c>
      <c r="N4" s="32" t="s">
        <v>14</v>
      </c>
      <c r="O4" s="27" t="s">
        <v>15</v>
      </c>
      <c r="P4" s="33" t="s">
        <v>7</v>
      </c>
      <c r="Q4" s="629"/>
      <c r="R4" s="630"/>
      <c r="S4" s="337"/>
      <c r="T4" s="337"/>
      <c r="U4" s="337"/>
      <c r="V4" s="337"/>
      <c r="W4" s="337"/>
      <c r="X4" s="337"/>
      <c r="Y4" s="337"/>
    </row>
    <row r="5" spans="1:25" ht="15" customHeight="1" x14ac:dyDescent="0.25">
      <c r="A5" s="25" t="s">
        <v>178</v>
      </c>
      <c r="B5" s="62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10</v>
      </c>
      <c r="H5" s="47">
        <v>30</v>
      </c>
      <c r="I5" s="47" t="s">
        <v>108</v>
      </c>
      <c r="J5" s="40">
        <v>10</v>
      </c>
      <c r="K5" s="41">
        <v>30</v>
      </c>
      <c r="L5" s="58" t="s">
        <v>108</v>
      </c>
      <c r="M5" s="116">
        <v>11</v>
      </c>
      <c r="N5" s="115">
        <v>30</v>
      </c>
      <c r="O5" s="58" t="s">
        <v>125</v>
      </c>
      <c r="P5" s="45">
        <v>18</v>
      </c>
      <c r="Q5" s="72">
        <f t="shared" ref="Q5:Q23" si="0">SUM(E5,H5,K5,N5)</f>
        <v>120</v>
      </c>
      <c r="R5" s="73">
        <f t="shared" ref="R5:R23" si="1">SUM(G5,J5,M5,P5)</f>
        <v>49</v>
      </c>
      <c r="S5" s="337"/>
      <c r="T5" s="337"/>
      <c r="U5" s="337"/>
      <c r="V5" s="337"/>
      <c r="W5" s="337"/>
      <c r="X5" s="337"/>
      <c r="Y5" s="337"/>
    </row>
    <row r="6" spans="1:25" x14ac:dyDescent="0.25">
      <c r="A6" s="25" t="s">
        <v>177</v>
      </c>
      <c r="B6" s="62" t="s">
        <v>38</v>
      </c>
      <c r="C6" s="52" t="s">
        <v>19</v>
      </c>
      <c r="D6" s="86" t="s">
        <v>113</v>
      </c>
      <c r="E6" s="92"/>
      <c r="F6" s="68"/>
      <c r="G6" s="93"/>
      <c r="H6" s="68"/>
      <c r="I6" s="68"/>
      <c r="J6" s="94"/>
      <c r="K6" s="88">
        <v>15</v>
      </c>
      <c r="L6" s="68" t="s">
        <v>109</v>
      </c>
      <c r="M6" s="146">
        <v>3</v>
      </c>
      <c r="N6" s="91"/>
      <c r="O6" s="68"/>
      <c r="P6" s="147"/>
      <c r="Q6" s="72">
        <f t="shared" si="0"/>
        <v>15</v>
      </c>
      <c r="R6" s="73">
        <f t="shared" si="1"/>
        <v>3</v>
      </c>
      <c r="S6" s="337"/>
      <c r="T6" s="337"/>
      <c r="U6" s="337"/>
      <c r="V6" s="337"/>
      <c r="W6" s="337"/>
      <c r="X6" s="337"/>
      <c r="Y6" s="337"/>
    </row>
    <row r="7" spans="1:25" x14ac:dyDescent="0.25">
      <c r="A7" s="25" t="s">
        <v>177</v>
      </c>
      <c r="B7" s="62" t="s">
        <v>39</v>
      </c>
      <c r="C7" s="52" t="s">
        <v>19</v>
      </c>
      <c r="D7" s="86" t="s">
        <v>94</v>
      </c>
      <c r="E7" s="92"/>
      <c r="F7" s="68"/>
      <c r="G7" s="93"/>
      <c r="H7" s="68"/>
      <c r="I7" s="68"/>
      <c r="J7" s="94"/>
      <c r="K7" s="88"/>
      <c r="L7" s="68"/>
      <c r="M7" s="146"/>
      <c r="N7" s="91">
        <v>4</v>
      </c>
      <c r="O7" s="68" t="s">
        <v>109</v>
      </c>
      <c r="P7" s="147">
        <v>4</v>
      </c>
      <c r="Q7" s="72">
        <f t="shared" si="0"/>
        <v>4</v>
      </c>
      <c r="R7" s="73">
        <f t="shared" si="1"/>
        <v>4</v>
      </c>
      <c r="S7" s="337"/>
      <c r="T7" s="337"/>
      <c r="U7" s="337"/>
      <c r="V7" s="337"/>
      <c r="W7" s="337"/>
      <c r="X7" s="337"/>
      <c r="Y7" s="337"/>
    </row>
    <row r="8" spans="1:25" x14ac:dyDescent="0.25">
      <c r="A8" s="25" t="s">
        <v>177</v>
      </c>
      <c r="B8" s="62" t="s">
        <v>18</v>
      </c>
      <c r="C8" s="52" t="s">
        <v>19</v>
      </c>
      <c r="D8" s="53" t="s">
        <v>115</v>
      </c>
      <c r="E8" s="88">
        <v>30</v>
      </c>
      <c r="F8" s="68" t="s">
        <v>108</v>
      </c>
      <c r="G8" s="146">
        <v>5</v>
      </c>
      <c r="H8" s="91">
        <v>30</v>
      </c>
      <c r="I8" s="68" t="s">
        <v>108</v>
      </c>
      <c r="J8" s="147">
        <v>5</v>
      </c>
      <c r="K8" s="96"/>
      <c r="L8" s="74"/>
      <c r="M8" s="74"/>
      <c r="N8" s="74"/>
      <c r="O8" s="74"/>
      <c r="P8" s="97"/>
      <c r="Q8" s="72">
        <f t="shared" si="0"/>
        <v>60</v>
      </c>
      <c r="R8" s="73">
        <f t="shared" si="1"/>
        <v>10</v>
      </c>
      <c r="S8" s="337"/>
      <c r="T8" s="337"/>
      <c r="U8" s="337"/>
      <c r="V8" s="337"/>
      <c r="W8" s="337"/>
      <c r="X8" s="337"/>
      <c r="Y8" s="337"/>
    </row>
    <row r="9" spans="1:25" x14ac:dyDescent="0.25">
      <c r="A9" s="25" t="s">
        <v>178</v>
      </c>
      <c r="B9" s="62" t="s">
        <v>51</v>
      </c>
      <c r="C9" s="52" t="s">
        <v>16</v>
      </c>
      <c r="D9" s="86" t="s">
        <v>94</v>
      </c>
      <c r="E9" s="92">
        <v>15</v>
      </c>
      <c r="F9" s="68" t="s">
        <v>109</v>
      </c>
      <c r="G9" s="93">
        <v>1</v>
      </c>
      <c r="H9" s="68">
        <v>15</v>
      </c>
      <c r="I9" s="68" t="s">
        <v>109</v>
      </c>
      <c r="J9" s="94">
        <v>1</v>
      </c>
      <c r="K9" s="88">
        <v>30</v>
      </c>
      <c r="L9" s="68" t="s">
        <v>109</v>
      </c>
      <c r="M9" s="146">
        <v>1</v>
      </c>
      <c r="N9" s="91">
        <v>30</v>
      </c>
      <c r="O9" s="68" t="s">
        <v>109</v>
      </c>
      <c r="P9" s="147">
        <v>1</v>
      </c>
      <c r="Q9" s="72">
        <f t="shared" si="0"/>
        <v>90</v>
      </c>
      <c r="R9" s="73">
        <f t="shared" si="1"/>
        <v>4</v>
      </c>
      <c r="S9" s="337"/>
      <c r="T9" s="337"/>
      <c r="U9" s="337"/>
      <c r="V9" s="337"/>
      <c r="W9" s="337"/>
      <c r="X9" s="337"/>
      <c r="Y9" s="337"/>
    </row>
    <row r="10" spans="1:25" x14ac:dyDescent="0.25">
      <c r="A10" s="25" t="s">
        <v>178</v>
      </c>
      <c r="B10" s="62" t="s">
        <v>52</v>
      </c>
      <c r="C10" s="52" t="s">
        <v>16</v>
      </c>
      <c r="D10" s="86" t="s">
        <v>21</v>
      </c>
      <c r="E10" s="92">
        <v>15</v>
      </c>
      <c r="F10" s="68" t="s">
        <v>109</v>
      </c>
      <c r="G10" s="93">
        <v>1</v>
      </c>
      <c r="H10" s="68">
        <v>15</v>
      </c>
      <c r="I10" s="68" t="s">
        <v>109</v>
      </c>
      <c r="J10" s="94">
        <v>1</v>
      </c>
      <c r="K10" s="88"/>
      <c r="L10" s="68"/>
      <c r="M10" s="146"/>
      <c r="N10" s="91"/>
      <c r="O10" s="68"/>
      <c r="P10" s="147"/>
      <c r="Q10" s="72">
        <f t="shared" si="0"/>
        <v>30</v>
      </c>
      <c r="R10" s="73">
        <f t="shared" si="1"/>
        <v>2</v>
      </c>
      <c r="S10" s="337"/>
      <c r="T10" s="337"/>
      <c r="U10" s="337"/>
      <c r="V10" s="337"/>
      <c r="W10" s="337"/>
      <c r="X10" s="337"/>
      <c r="Y10" s="337"/>
    </row>
    <row r="11" spans="1:25" x14ac:dyDescent="0.25">
      <c r="A11" s="25" t="s">
        <v>179</v>
      </c>
      <c r="B11" s="62" t="s">
        <v>56</v>
      </c>
      <c r="C11" s="52" t="s">
        <v>19</v>
      </c>
      <c r="D11" s="53" t="s">
        <v>115</v>
      </c>
      <c r="E11" s="88">
        <v>60</v>
      </c>
      <c r="F11" s="91" t="s">
        <v>109</v>
      </c>
      <c r="G11" s="146">
        <v>3</v>
      </c>
      <c r="H11" s="91">
        <v>60</v>
      </c>
      <c r="I11" s="91" t="s">
        <v>110</v>
      </c>
      <c r="J11" s="147">
        <v>3</v>
      </c>
      <c r="K11" s="96"/>
      <c r="L11" s="74"/>
      <c r="M11" s="74"/>
      <c r="N11" s="74"/>
      <c r="O11" s="74"/>
      <c r="P11" s="97"/>
      <c r="Q11" s="72">
        <f t="shared" si="0"/>
        <v>120</v>
      </c>
      <c r="R11" s="73">
        <f t="shared" si="1"/>
        <v>6</v>
      </c>
      <c r="S11" s="337"/>
      <c r="T11" s="337"/>
      <c r="U11" s="337"/>
      <c r="V11" s="337"/>
      <c r="W11" s="337"/>
      <c r="X11" s="337"/>
      <c r="Y11" s="337"/>
    </row>
    <row r="12" spans="1:25" x14ac:dyDescent="0.25">
      <c r="A12" s="25" t="s">
        <v>179</v>
      </c>
      <c r="B12" s="62" t="s">
        <v>136</v>
      </c>
      <c r="C12" s="52" t="s">
        <v>16</v>
      </c>
      <c r="D12" s="53" t="s">
        <v>115</v>
      </c>
      <c r="E12" s="88">
        <v>15</v>
      </c>
      <c r="F12" s="91" t="s">
        <v>109</v>
      </c>
      <c r="G12" s="146">
        <v>1</v>
      </c>
      <c r="H12" s="91">
        <v>15</v>
      </c>
      <c r="I12" s="91" t="s">
        <v>109</v>
      </c>
      <c r="J12" s="147">
        <v>1</v>
      </c>
      <c r="K12" s="96"/>
      <c r="L12" s="74"/>
      <c r="M12" s="74"/>
      <c r="N12" s="74"/>
      <c r="O12" s="74"/>
      <c r="P12" s="97"/>
      <c r="Q12" s="72">
        <f t="shared" si="0"/>
        <v>30</v>
      </c>
      <c r="R12" s="73">
        <f t="shared" si="1"/>
        <v>2</v>
      </c>
      <c r="S12" s="337"/>
      <c r="T12" s="337"/>
      <c r="U12" s="337"/>
      <c r="V12" s="337"/>
      <c r="W12" s="337"/>
      <c r="X12" s="337"/>
      <c r="Y12" s="337"/>
    </row>
    <row r="13" spans="1:25" x14ac:dyDescent="0.25">
      <c r="A13" s="25" t="s">
        <v>177</v>
      </c>
      <c r="B13" s="62" t="s">
        <v>23</v>
      </c>
      <c r="C13" s="52" t="s">
        <v>19</v>
      </c>
      <c r="D13" s="86" t="s">
        <v>21</v>
      </c>
      <c r="E13" s="92">
        <v>45</v>
      </c>
      <c r="F13" s="91" t="s">
        <v>109</v>
      </c>
      <c r="G13" s="93">
        <v>3</v>
      </c>
      <c r="H13" s="68">
        <v>45</v>
      </c>
      <c r="I13" s="91" t="s">
        <v>109</v>
      </c>
      <c r="J13" s="94">
        <v>3</v>
      </c>
      <c r="K13" s="88">
        <v>45</v>
      </c>
      <c r="L13" s="91" t="s">
        <v>109</v>
      </c>
      <c r="M13" s="146">
        <v>3</v>
      </c>
      <c r="N13" s="91">
        <v>45</v>
      </c>
      <c r="O13" s="91" t="s">
        <v>109</v>
      </c>
      <c r="P13" s="147">
        <v>3</v>
      </c>
      <c r="Q13" s="72">
        <f t="shared" si="0"/>
        <v>180</v>
      </c>
      <c r="R13" s="73">
        <f t="shared" si="1"/>
        <v>12</v>
      </c>
      <c r="S13" s="337"/>
      <c r="T13" s="337"/>
      <c r="U13" s="337"/>
      <c r="V13" s="337"/>
      <c r="W13" s="337"/>
      <c r="X13" s="337"/>
      <c r="Y13" s="337"/>
    </row>
    <row r="14" spans="1:25" x14ac:dyDescent="0.25">
      <c r="A14" s="25" t="s">
        <v>177</v>
      </c>
      <c r="B14" s="62" t="s">
        <v>60</v>
      </c>
      <c r="C14" s="74" t="s">
        <v>16</v>
      </c>
      <c r="D14" s="82" t="s">
        <v>21</v>
      </c>
      <c r="E14" s="88">
        <v>30</v>
      </c>
      <c r="F14" s="91" t="s">
        <v>109</v>
      </c>
      <c r="G14" s="146">
        <v>1</v>
      </c>
      <c r="H14" s="91">
        <v>30</v>
      </c>
      <c r="I14" s="91" t="s">
        <v>95</v>
      </c>
      <c r="J14" s="147">
        <v>2</v>
      </c>
      <c r="K14" s="96"/>
      <c r="L14" s="74"/>
      <c r="M14" s="74"/>
      <c r="N14" s="74"/>
      <c r="O14" s="74"/>
      <c r="P14" s="97"/>
      <c r="Q14" s="72">
        <f t="shared" si="0"/>
        <v>60</v>
      </c>
      <c r="R14" s="73">
        <f t="shared" si="1"/>
        <v>3</v>
      </c>
      <c r="S14" s="337"/>
      <c r="T14" s="337"/>
      <c r="U14" s="337"/>
      <c r="V14" s="337"/>
      <c r="W14" s="337"/>
      <c r="X14" s="337"/>
      <c r="Y14" s="337"/>
    </row>
    <row r="15" spans="1:25" x14ac:dyDescent="0.25">
      <c r="A15" s="25" t="s">
        <v>177</v>
      </c>
      <c r="B15" s="62" t="s">
        <v>24</v>
      </c>
      <c r="C15" s="74" t="s">
        <v>16</v>
      </c>
      <c r="D15" s="53" t="s">
        <v>115</v>
      </c>
      <c r="E15" s="88">
        <v>30</v>
      </c>
      <c r="F15" s="91" t="s">
        <v>95</v>
      </c>
      <c r="G15" s="146">
        <v>2</v>
      </c>
      <c r="H15" s="91"/>
      <c r="I15" s="91"/>
      <c r="J15" s="147"/>
      <c r="K15" s="88"/>
      <c r="L15" s="91"/>
      <c r="M15" s="146"/>
      <c r="N15" s="91"/>
      <c r="O15" s="91"/>
      <c r="P15" s="147"/>
      <c r="Q15" s="72">
        <f t="shared" si="0"/>
        <v>30</v>
      </c>
      <c r="R15" s="73">
        <f t="shared" si="1"/>
        <v>2</v>
      </c>
      <c r="S15" s="337"/>
      <c r="T15" s="337"/>
      <c r="U15" s="337"/>
      <c r="V15" s="337"/>
      <c r="W15" s="337"/>
      <c r="X15" s="337"/>
      <c r="Y15" s="337"/>
    </row>
    <row r="16" spans="1:25" ht="15" customHeight="1" x14ac:dyDescent="0.25">
      <c r="A16" s="25" t="s">
        <v>177</v>
      </c>
      <c r="B16" s="62" t="s">
        <v>133</v>
      </c>
      <c r="C16" s="74" t="s">
        <v>16</v>
      </c>
      <c r="D16" s="53" t="s">
        <v>115</v>
      </c>
      <c r="E16" s="88"/>
      <c r="F16" s="91"/>
      <c r="G16" s="105"/>
      <c r="H16" s="104">
        <v>30</v>
      </c>
      <c r="I16" s="104" t="s">
        <v>110</v>
      </c>
      <c r="J16" s="147">
        <v>2</v>
      </c>
      <c r="K16" s="88"/>
      <c r="L16" s="91"/>
      <c r="M16" s="146"/>
      <c r="N16" s="91"/>
      <c r="O16" s="91"/>
      <c r="P16" s="147"/>
      <c r="Q16" s="72">
        <f t="shared" si="0"/>
        <v>30</v>
      </c>
      <c r="R16" s="73">
        <f t="shared" si="1"/>
        <v>2</v>
      </c>
      <c r="S16" s="337"/>
      <c r="T16" s="337"/>
      <c r="U16" s="337"/>
      <c r="V16" s="337"/>
      <c r="W16" s="337"/>
      <c r="X16" s="337"/>
      <c r="Y16" s="337"/>
    </row>
    <row r="17" spans="1:25" x14ac:dyDescent="0.25">
      <c r="A17" s="25" t="s">
        <v>177</v>
      </c>
      <c r="B17" s="62" t="s">
        <v>134</v>
      </c>
      <c r="C17" s="74" t="s">
        <v>16</v>
      </c>
      <c r="D17" s="53" t="s">
        <v>115</v>
      </c>
      <c r="E17" s="151">
        <v>30</v>
      </c>
      <c r="F17" s="244" t="s">
        <v>110</v>
      </c>
      <c r="G17" s="228">
        <v>2</v>
      </c>
      <c r="H17" s="54"/>
      <c r="I17" s="56"/>
      <c r="J17" s="64"/>
      <c r="K17" s="88"/>
      <c r="L17" s="91"/>
      <c r="M17" s="146"/>
      <c r="N17" s="91"/>
      <c r="O17" s="91"/>
      <c r="P17" s="147"/>
      <c r="Q17" s="72">
        <f t="shared" si="0"/>
        <v>30</v>
      </c>
      <c r="R17" s="73">
        <f t="shared" si="1"/>
        <v>2</v>
      </c>
      <c r="S17" s="337"/>
      <c r="T17" s="337"/>
      <c r="U17" s="337"/>
      <c r="V17" s="337"/>
      <c r="W17" s="337"/>
      <c r="X17" s="337"/>
      <c r="Y17" s="337"/>
    </row>
    <row r="18" spans="1:25" x14ac:dyDescent="0.25">
      <c r="A18" s="25" t="s">
        <v>179</v>
      </c>
      <c r="B18" s="95" t="s">
        <v>89</v>
      </c>
      <c r="C18" s="52" t="s">
        <v>16</v>
      </c>
      <c r="D18" s="53" t="s">
        <v>115</v>
      </c>
      <c r="E18" s="180">
        <v>30</v>
      </c>
      <c r="F18" s="54" t="s">
        <v>95</v>
      </c>
      <c r="G18" s="55">
        <v>2</v>
      </c>
      <c r="H18" s="273"/>
      <c r="I18" s="273"/>
      <c r="J18" s="338"/>
      <c r="K18" s="88"/>
      <c r="L18" s="91"/>
      <c r="M18" s="146"/>
      <c r="N18" s="91"/>
      <c r="O18" s="91"/>
      <c r="P18" s="147"/>
      <c r="Q18" s="72">
        <f t="shared" si="0"/>
        <v>30</v>
      </c>
      <c r="R18" s="73">
        <f t="shared" si="1"/>
        <v>2</v>
      </c>
      <c r="S18" s="337"/>
      <c r="T18" s="337"/>
      <c r="U18" s="337"/>
      <c r="V18" s="337"/>
      <c r="W18" s="337"/>
      <c r="X18" s="337"/>
      <c r="Y18" s="337"/>
    </row>
    <row r="19" spans="1:25" x14ac:dyDescent="0.25">
      <c r="A19" s="25" t="s">
        <v>179</v>
      </c>
      <c r="B19" s="95" t="s">
        <v>145</v>
      </c>
      <c r="C19" s="52" t="s">
        <v>16</v>
      </c>
      <c r="D19" s="53" t="s">
        <v>115</v>
      </c>
      <c r="E19" s="339"/>
      <c r="F19" s="273"/>
      <c r="G19" s="273"/>
      <c r="H19" s="54">
        <v>30</v>
      </c>
      <c r="I19" s="54" t="s">
        <v>95</v>
      </c>
      <c r="J19" s="64">
        <v>2</v>
      </c>
      <c r="K19" s="88"/>
      <c r="L19" s="91"/>
      <c r="M19" s="146"/>
      <c r="N19" s="91"/>
      <c r="O19" s="91"/>
      <c r="P19" s="147"/>
      <c r="Q19" s="72">
        <f t="shared" si="0"/>
        <v>30</v>
      </c>
      <c r="R19" s="73">
        <f t="shared" si="1"/>
        <v>2</v>
      </c>
      <c r="S19" s="337"/>
      <c r="T19" s="337"/>
      <c r="U19" s="337"/>
      <c r="V19" s="337"/>
      <c r="W19" s="337"/>
      <c r="X19" s="337"/>
      <c r="Y19" s="337"/>
    </row>
    <row r="20" spans="1:25" x14ac:dyDescent="0.25">
      <c r="A20" s="25" t="s">
        <v>179</v>
      </c>
      <c r="B20" s="62" t="s">
        <v>99</v>
      </c>
      <c r="C20" s="74" t="s">
        <v>16</v>
      </c>
      <c r="D20" s="53" t="s">
        <v>115</v>
      </c>
      <c r="E20" s="180"/>
      <c r="F20" s="56"/>
      <c r="G20" s="55"/>
      <c r="H20" s="54"/>
      <c r="I20" s="54"/>
      <c r="J20" s="64"/>
      <c r="K20" s="180">
        <v>30</v>
      </c>
      <c r="L20" s="56" t="s">
        <v>95</v>
      </c>
      <c r="M20" s="55">
        <v>2</v>
      </c>
      <c r="N20" s="91"/>
      <c r="O20" s="91"/>
      <c r="P20" s="147"/>
      <c r="Q20" s="72">
        <f t="shared" si="0"/>
        <v>30</v>
      </c>
      <c r="R20" s="73">
        <f t="shared" si="1"/>
        <v>2</v>
      </c>
      <c r="S20" s="337"/>
      <c r="T20" s="337"/>
      <c r="U20" s="337"/>
      <c r="V20" s="337"/>
      <c r="W20" s="337"/>
      <c r="X20" s="337"/>
      <c r="Y20" s="337"/>
    </row>
    <row r="21" spans="1:25" x14ac:dyDescent="0.25">
      <c r="A21" s="25" t="s">
        <v>179</v>
      </c>
      <c r="B21" s="62" t="s">
        <v>40</v>
      </c>
      <c r="C21" s="74" t="s">
        <v>16</v>
      </c>
      <c r="D21" s="53" t="s">
        <v>115</v>
      </c>
      <c r="E21" s="143">
        <v>30</v>
      </c>
      <c r="F21" s="58" t="s">
        <v>109</v>
      </c>
      <c r="G21" s="114">
        <v>1</v>
      </c>
      <c r="H21" s="58">
        <v>30</v>
      </c>
      <c r="I21" s="58" t="s">
        <v>95</v>
      </c>
      <c r="J21" s="94">
        <v>2</v>
      </c>
      <c r="K21" s="88"/>
      <c r="L21" s="91"/>
      <c r="M21" s="146"/>
      <c r="N21" s="91"/>
      <c r="O21" s="91"/>
      <c r="P21" s="147"/>
      <c r="Q21" s="72">
        <f t="shared" si="0"/>
        <v>60</v>
      </c>
      <c r="R21" s="73">
        <f t="shared" si="1"/>
        <v>3</v>
      </c>
      <c r="S21" s="337"/>
      <c r="T21" s="337"/>
      <c r="U21" s="337"/>
      <c r="V21" s="337"/>
      <c r="W21" s="337"/>
      <c r="X21" s="337"/>
      <c r="Y21" s="337"/>
    </row>
    <row r="22" spans="1:25" x14ac:dyDescent="0.25">
      <c r="A22" s="25" t="s">
        <v>179</v>
      </c>
      <c r="B22" s="62" t="s">
        <v>41</v>
      </c>
      <c r="C22" s="74" t="s">
        <v>16</v>
      </c>
      <c r="D22" s="53" t="s">
        <v>115</v>
      </c>
      <c r="E22" s="92">
        <v>30</v>
      </c>
      <c r="F22" s="91" t="s">
        <v>109</v>
      </c>
      <c r="G22" s="93">
        <v>1</v>
      </c>
      <c r="H22" s="68">
        <v>30</v>
      </c>
      <c r="I22" s="68" t="s">
        <v>95</v>
      </c>
      <c r="J22" s="94">
        <v>2</v>
      </c>
      <c r="K22" s="88"/>
      <c r="L22" s="91"/>
      <c r="M22" s="146"/>
      <c r="N22" s="91"/>
      <c r="O22" s="91"/>
      <c r="P22" s="147"/>
      <c r="Q22" s="72">
        <f t="shared" si="0"/>
        <v>60</v>
      </c>
      <c r="R22" s="73">
        <f t="shared" si="1"/>
        <v>3</v>
      </c>
      <c r="S22" s="337"/>
      <c r="T22" s="337"/>
      <c r="U22" s="337"/>
      <c r="V22" s="337"/>
      <c r="W22" s="337"/>
      <c r="X22" s="337"/>
      <c r="Y22" s="337"/>
    </row>
    <row r="23" spans="1:25" ht="15.75" thickBot="1" x14ac:dyDescent="0.3">
      <c r="A23" s="25" t="s">
        <v>179</v>
      </c>
      <c r="B23" s="184" t="s">
        <v>43</v>
      </c>
      <c r="C23" s="185" t="s">
        <v>19</v>
      </c>
      <c r="D23" s="186" t="s">
        <v>113</v>
      </c>
      <c r="E23" s="151">
        <v>30</v>
      </c>
      <c r="F23" s="104" t="s">
        <v>110</v>
      </c>
      <c r="G23" s="152">
        <v>2</v>
      </c>
      <c r="H23" s="77">
        <v>30</v>
      </c>
      <c r="I23" s="104" t="s">
        <v>95</v>
      </c>
      <c r="J23" s="102">
        <v>3</v>
      </c>
      <c r="K23" s="103"/>
      <c r="L23" s="104"/>
      <c r="M23" s="105"/>
      <c r="N23" s="104"/>
      <c r="O23" s="104"/>
      <c r="P23" s="106"/>
      <c r="Q23" s="109">
        <f t="shared" si="0"/>
        <v>60</v>
      </c>
      <c r="R23" s="110">
        <f t="shared" si="1"/>
        <v>5</v>
      </c>
      <c r="S23" s="337"/>
      <c r="T23" s="337"/>
      <c r="U23" s="337"/>
      <c r="V23" s="337"/>
      <c r="W23" s="337"/>
      <c r="X23" s="337"/>
      <c r="Y23" s="337"/>
    </row>
    <row r="24" spans="1:25" ht="15.75" thickBot="1" x14ac:dyDescent="0.3">
      <c r="B24" s="643" t="s">
        <v>147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4"/>
      <c r="R24" s="188">
        <v>2</v>
      </c>
      <c r="S24" s="337"/>
      <c r="T24" s="337"/>
      <c r="U24" s="337"/>
      <c r="V24" s="337"/>
      <c r="W24" s="337"/>
      <c r="X24" s="337"/>
      <c r="Y24" s="337"/>
    </row>
    <row r="25" spans="1:25" x14ac:dyDescent="0.25">
      <c r="B25" s="189"/>
      <c r="C25" s="340"/>
      <c r="D25" s="232" t="s">
        <v>36</v>
      </c>
      <c r="E25" s="58">
        <f>SUM(E4:E23)</f>
        <v>420</v>
      </c>
      <c r="F25" s="58"/>
      <c r="G25" s="114">
        <f>SUM(G4:G23)</f>
        <v>35</v>
      </c>
      <c r="H25" s="58">
        <f>SUM(H4:H23)</f>
        <v>390</v>
      </c>
      <c r="I25" s="58"/>
      <c r="J25" s="114">
        <f>SUM(J4:J23)</f>
        <v>37</v>
      </c>
      <c r="K25" s="115">
        <f>SUM(K4:K24)</f>
        <v>150</v>
      </c>
      <c r="L25" s="115"/>
      <c r="M25" s="116">
        <f>SUM(M4:M24)</f>
        <v>20</v>
      </c>
      <c r="N25" s="115">
        <f>SUM(N4:N24)</f>
        <v>109</v>
      </c>
      <c r="O25" s="115"/>
      <c r="P25" s="116">
        <f>SUM(P4:P24)</f>
        <v>26</v>
      </c>
      <c r="Q25" s="51">
        <f>SUM(Q4:Q23)</f>
        <v>1069</v>
      </c>
      <c r="R25" s="193">
        <f>SUM(R4:R23)</f>
        <v>118</v>
      </c>
      <c r="S25" s="337"/>
      <c r="T25" s="337"/>
      <c r="U25" s="337"/>
      <c r="V25" s="337"/>
      <c r="W25" s="337"/>
      <c r="X25" s="337"/>
      <c r="Y25" s="337"/>
    </row>
    <row r="26" spans="1:25" x14ac:dyDescent="0.25">
      <c r="B26" s="111"/>
      <c r="C26" s="111"/>
      <c r="D26" s="208" t="s">
        <v>37</v>
      </c>
      <c r="E26" s="667">
        <f>SUM(E25,H25)-(E13+H13)</f>
        <v>720</v>
      </c>
      <c r="F26" s="637"/>
      <c r="G26" s="637"/>
      <c r="H26" s="637">
        <f>SUM(G25,J25)</f>
        <v>72</v>
      </c>
      <c r="I26" s="637"/>
      <c r="J26" s="637"/>
      <c r="K26" s="637">
        <f>SUM(K25,N25)-(K13+N13)</f>
        <v>169</v>
      </c>
      <c r="L26" s="637"/>
      <c r="M26" s="637"/>
      <c r="N26" s="637">
        <f>SUM(M25,P25)</f>
        <v>46</v>
      </c>
      <c r="O26" s="637"/>
      <c r="P26" s="637"/>
      <c r="Q26" s="249"/>
      <c r="R26" s="234">
        <f>R25+R24</f>
        <v>120</v>
      </c>
      <c r="S26" s="337"/>
      <c r="T26" s="337"/>
      <c r="U26" s="337"/>
      <c r="V26" s="337"/>
      <c r="W26" s="337"/>
      <c r="X26" s="337"/>
      <c r="Y26" s="337"/>
    </row>
    <row r="27" spans="1:25" x14ac:dyDescent="0.25">
      <c r="B27" s="111"/>
      <c r="C27" s="111"/>
      <c r="D27" s="111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161">
        <f>SUM(R24,R23,R13,R11,R8,R7,R6,)</f>
        <v>42</v>
      </c>
      <c r="R27" s="195" t="s">
        <v>7</v>
      </c>
      <c r="S27" s="337"/>
      <c r="T27" s="337"/>
      <c r="U27" s="337"/>
      <c r="V27" s="337"/>
      <c r="W27" s="337"/>
      <c r="X27" s="337"/>
      <c r="Y27" s="337"/>
    </row>
    <row r="28" spans="1:25" x14ac:dyDescent="0.25"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41">
        <f>(Q27*100)/R26</f>
        <v>35</v>
      </c>
      <c r="R28" s="337"/>
      <c r="S28" s="337"/>
      <c r="T28" s="337"/>
      <c r="U28" s="337"/>
      <c r="V28" s="337"/>
      <c r="W28" s="337"/>
      <c r="X28" s="337"/>
      <c r="Y28" s="337"/>
    </row>
    <row r="29" spans="1:25" x14ac:dyDescent="0.25"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</row>
    <row r="30" spans="1:25" x14ac:dyDescent="0.25"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</row>
    <row r="31" spans="1:25" x14ac:dyDescent="0.25"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</row>
    <row r="32" spans="1:25" x14ac:dyDescent="0.25"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</row>
    <row r="33" spans="2:25" x14ac:dyDescent="0.25"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</row>
  </sheetData>
  <sheetProtection selectLockedCells="1" selectUnlockedCells="1"/>
  <mergeCells count="17">
    <mergeCell ref="E26:G26"/>
    <mergeCell ref="H26:J26"/>
    <mergeCell ref="K26:M26"/>
    <mergeCell ref="N26:P26"/>
    <mergeCell ref="R2:R4"/>
    <mergeCell ref="E3:G3"/>
    <mergeCell ref="K2:P2"/>
    <mergeCell ref="Q2:Q4"/>
    <mergeCell ref="H3:J3"/>
    <mergeCell ref="K3:M3"/>
    <mergeCell ref="N3:P3"/>
    <mergeCell ref="E2:J2"/>
    <mergeCell ref="B1:R1"/>
    <mergeCell ref="B24:Q24"/>
    <mergeCell ref="B2:B4"/>
    <mergeCell ref="C2:C4"/>
    <mergeCell ref="D2:D4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35"/>
  <sheetViews>
    <sheetView zoomScaleNormal="100" workbookViewId="0">
      <selection activeCell="A5" sqref="A5"/>
    </sheetView>
  </sheetViews>
  <sheetFormatPr defaultRowHeight="15" x14ac:dyDescent="0.25"/>
  <cols>
    <col min="1" max="1" width="9.140625" style="2"/>
    <col min="2" max="2" width="33.42578125" bestFit="1" customWidth="1"/>
    <col min="3" max="3" width="14.140625" bestFit="1" customWidth="1"/>
    <col min="4" max="4" width="8.5703125" bestFit="1" customWidth="1"/>
    <col min="5" max="5" width="5.7109375" bestFit="1" customWidth="1"/>
    <col min="6" max="6" width="4" bestFit="1" customWidth="1"/>
    <col min="7" max="7" width="5.28515625" bestFit="1" customWidth="1"/>
    <col min="8" max="8" width="5.7109375" bestFit="1" customWidth="1"/>
    <col min="9" max="9" width="4" bestFit="1" customWidth="1"/>
    <col min="10" max="10" width="5.28515625" bestFit="1" customWidth="1"/>
    <col min="11" max="11" width="5.7109375" bestFit="1" customWidth="1"/>
    <col min="12" max="12" width="4" bestFit="1" customWidth="1"/>
    <col min="13" max="13" width="5.28515625" bestFit="1" customWidth="1"/>
    <col min="14" max="14" width="5.7109375" bestFit="1" customWidth="1"/>
    <col min="15" max="15" width="4" bestFit="1" customWidth="1"/>
    <col min="16" max="16" width="5.28515625" bestFit="1" customWidth="1"/>
    <col min="17" max="17" width="5.7109375" bestFit="1" customWidth="1"/>
    <col min="18" max="18" width="4" bestFit="1" customWidth="1"/>
    <col min="19" max="19" width="5.28515625" bestFit="1" customWidth="1"/>
    <col min="20" max="20" width="5.7109375" bestFit="1" customWidth="1"/>
    <col min="21" max="21" width="4" bestFit="1" customWidth="1"/>
    <col min="22" max="22" width="5.28515625" bestFit="1" customWidth="1"/>
    <col min="23" max="23" width="5.7109375" bestFit="1" customWidth="1"/>
    <col min="24" max="24" width="6.28515625" customWidth="1"/>
  </cols>
  <sheetData>
    <row r="1" spans="1:25" ht="16.5" thickBot="1" x14ac:dyDescent="0.35">
      <c r="B1" s="621" t="s">
        <v>164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1"/>
      <c r="X1" s="621"/>
      <c r="Y1" s="240"/>
    </row>
    <row r="2" spans="1:25" x14ac:dyDescent="0.25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  <c r="Y2" s="240"/>
    </row>
    <row r="3" spans="1:25" x14ac:dyDescent="0.25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  <c r="Y3" s="240"/>
    </row>
    <row r="4" spans="1:25" ht="15.75" thickBot="1" x14ac:dyDescent="0.3">
      <c r="B4" s="637"/>
      <c r="C4" s="630"/>
      <c r="D4" s="638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242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130" t="s">
        <v>14</v>
      </c>
      <c r="R4" s="123" t="s">
        <v>15</v>
      </c>
      <c r="S4" s="131" t="s">
        <v>7</v>
      </c>
      <c r="T4" s="132" t="s">
        <v>14</v>
      </c>
      <c r="U4" s="123" t="s">
        <v>15</v>
      </c>
      <c r="V4" s="133" t="s">
        <v>7</v>
      </c>
      <c r="W4" s="629"/>
      <c r="X4" s="630"/>
      <c r="Y4" s="240"/>
    </row>
    <row r="5" spans="1:25" ht="15" customHeight="1" x14ac:dyDescent="0.25">
      <c r="A5" s="2" t="s">
        <v>178</v>
      </c>
      <c r="B5" s="259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9</v>
      </c>
      <c r="H5" s="47">
        <v>30</v>
      </c>
      <c r="I5" s="47" t="s">
        <v>108</v>
      </c>
      <c r="J5" s="40">
        <v>9</v>
      </c>
      <c r="K5" s="137">
        <v>30</v>
      </c>
      <c r="L5" s="47" t="s">
        <v>108</v>
      </c>
      <c r="M5" s="138">
        <v>9</v>
      </c>
      <c r="N5" s="139">
        <v>30</v>
      </c>
      <c r="O5" s="47" t="s">
        <v>108</v>
      </c>
      <c r="P5" s="140">
        <v>9</v>
      </c>
      <c r="Q5" s="46">
        <v>30</v>
      </c>
      <c r="R5" s="47" t="s">
        <v>108</v>
      </c>
      <c r="S5" s="48">
        <v>9</v>
      </c>
      <c r="T5" s="49">
        <v>30</v>
      </c>
      <c r="U5" s="47" t="s">
        <v>109</v>
      </c>
      <c r="V5" s="50">
        <v>16</v>
      </c>
      <c r="W5" s="72">
        <f t="shared" ref="W5:W19" si="0">SUM(E5,H5,K5,N5,Q5,T5)</f>
        <v>180</v>
      </c>
      <c r="X5" s="73">
        <f t="shared" ref="X5:X15" si="1">SUM(G5,J5,M5,P5,S5,V5)</f>
        <v>61</v>
      </c>
      <c r="Y5" s="240"/>
    </row>
    <row r="6" spans="1:25" x14ac:dyDescent="0.25">
      <c r="A6" s="2" t="s">
        <v>177</v>
      </c>
      <c r="B6" s="38" t="s">
        <v>124</v>
      </c>
      <c r="C6" s="52" t="s">
        <v>19</v>
      </c>
      <c r="D6" s="53" t="s">
        <v>115</v>
      </c>
      <c r="E6" s="143"/>
      <c r="F6" s="58"/>
      <c r="G6" s="114"/>
      <c r="H6" s="58"/>
      <c r="I6" s="58"/>
      <c r="J6" s="144"/>
      <c r="K6" s="41"/>
      <c r="L6" s="58"/>
      <c r="M6" s="116"/>
      <c r="N6" s="115"/>
      <c r="O6" s="58"/>
      <c r="P6" s="45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72">
        <f t="shared" si="0"/>
        <v>60</v>
      </c>
      <c r="X6" s="73">
        <f t="shared" si="1"/>
        <v>4</v>
      </c>
      <c r="Y6" s="240"/>
    </row>
    <row r="7" spans="1:25" x14ac:dyDescent="0.25">
      <c r="A7" s="2" t="s">
        <v>177</v>
      </c>
      <c r="B7" s="62" t="s">
        <v>18</v>
      </c>
      <c r="C7" s="74" t="s">
        <v>19</v>
      </c>
      <c r="D7" s="53" t="s">
        <v>115</v>
      </c>
      <c r="E7" s="92"/>
      <c r="F7" s="68"/>
      <c r="G7" s="93"/>
      <c r="H7" s="68"/>
      <c r="I7" s="68"/>
      <c r="J7" s="94"/>
      <c r="K7" s="88">
        <v>30</v>
      </c>
      <c r="L7" s="68" t="s">
        <v>108</v>
      </c>
      <c r="M7" s="146">
        <v>4</v>
      </c>
      <c r="N7" s="91">
        <v>30</v>
      </c>
      <c r="O7" s="68" t="s">
        <v>108</v>
      </c>
      <c r="P7" s="147">
        <v>4</v>
      </c>
      <c r="Q7" s="67">
        <v>30</v>
      </c>
      <c r="R7" s="68" t="s">
        <v>108</v>
      </c>
      <c r="S7" s="69">
        <v>4</v>
      </c>
      <c r="T7" s="70">
        <v>30</v>
      </c>
      <c r="U7" s="68" t="s">
        <v>108</v>
      </c>
      <c r="V7" s="71">
        <v>4</v>
      </c>
      <c r="W7" s="72">
        <f t="shared" si="0"/>
        <v>120</v>
      </c>
      <c r="X7" s="73">
        <f t="shared" si="1"/>
        <v>16</v>
      </c>
      <c r="Y7" s="240"/>
    </row>
    <row r="8" spans="1:25" x14ac:dyDescent="0.25">
      <c r="A8" s="2" t="s">
        <v>177</v>
      </c>
      <c r="B8" s="62" t="s">
        <v>120</v>
      </c>
      <c r="C8" s="74" t="s">
        <v>19</v>
      </c>
      <c r="D8" s="53" t="s">
        <v>115</v>
      </c>
      <c r="E8" s="92"/>
      <c r="F8" s="68"/>
      <c r="G8" s="93"/>
      <c r="H8" s="68"/>
      <c r="I8" s="68"/>
      <c r="J8" s="94"/>
      <c r="K8" s="88">
        <v>15</v>
      </c>
      <c r="L8" s="77" t="s">
        <v>108</v>
      </c>
      <c r="M8" s="105">
        <v>4</v>
      </c>
      <c r="N8" s="104">
        <v>15</v>
      </c>
      <c r="O8" s="68" t="s">
        <v>108</v>
      </c>
      <c r="P8" s="147">
        <v>4</v>
      </c>
      <c r="Q8" s="67">
        <v>15</v>
      </c>
      <c r="R8" s="68" t="s">
        <v>108</v>
      </c>
      <c r="S8" s="69">
        <v>4</v>
      </c>
      <c r="T8" s="70">
        <v>15</v>
      </c>
      <c r="U8" s="68" t="s">
        <v>108</v>
      </c>
      <c r="V8" s="71">
        <v>4</v>
      </c>
      <c r="W8" s="640" t="s">
        <v>123</v>
      </c>
      <c r="X8" s="641"/>
      <c r="Y8" s="240"/>
    </row>
    <row r="9" spans="1:25" x14ac:dyDescent="0.25">
      <c r="A9" s="2" t="s">
        <v>178</v>
      </c>
      <c r="B9" s="62" t="s">
        <v>51</v>
      </c>
      <c r="C9" s="74" t="s">
        <v>16</v>
      </c>
      <c r="D9" s="82" t="s">
        <v>94</v>
      </c>
      <c r="E9" s="148">
        <v>15</v>
      </c>
      <c r="F9" s="73" t="s">
        <v>109</v>
      </c>
      <c r="G9" s="73">
        <v>1</v>
      </c>
      <c r="H9" s="73">
        <v>15</v>
      </c>
      <c r="I9" s="73" t="s">
        <v>109</v>
      </c>
      <c r="J9" s="149">
        <v>1</v>
      </c>
      <c r="K9" s="65">
        <v>15</v>
      </c>
      <c r="L9" s="56" t="s">
        <v>109</v>
      </c>
      <c r="M9" s="17">
        <v>1</v>
      </c>
      <c r="N9" s="56">
        <v>15</v>
      </c>
      <c r="O9" s="178" t="s">
        <v>109</v>
      </c>
      <c r="P9" s="147">
        <v>1</v>
      </c>
      <c r="Q9" s="67">
        <v>30</v>
      </c>
      <c r="R9" s="104" t="s">
        <v>109</v>
      </c>
      <c r="S9" s="75">
        <v>1</v>
      </c>
      <c r="T9" s="76">
        <v>30</v>
      </c>
      <c r="U9" s="104" t="s">
        <v>109</v>
      </c>
      <c r="V9" s="71">
        <v>1</v>
      </c>
      <c r="W9" s="72">
        <f t="shared" si="0"/>
        <v>120</v>
      </c>
      <c r="X9" s="73">
        <f t="shared" si="1"/>
        <v>6</v>
      </c>
      <c r="Y9" s="240"/>
    </row>
    <row r="10" spans="1:25" x14ac:dyDescent="0.25">
      <c r="A10" s="2" t="s">
        <v>178</v>
      </c>
      <c r="B10" s="62" t="s">
        <v>52</v>
      </c>
      <c r="C10" s="74" t="s">
        <v>16</v>
      </c>
      <c r="D10" s="82" t="s">
        <v>21</v>
      </c>
      <c r="E10" s="92"/>
      <c r="F10" s="91"/>
      <c r="G10" s="93"/>
      <c r="H10" s="68"/>
      <c r="I10" s="91"/>
      <c r="J10" s="94"/>
      <c r="K10" s="65">
        <v>15</v>
      </c>
      <c r="L10" s="56" t="s">
        <v>109</v>
      </c>
      <c r="M10" s="17">
        <v>1</v>
      </c>
      <c r="N10" s="56">
        <v>15</v>
      </c>
      <c r="O10" s="178" t="s">
        <v>109</v>
      </c>
      <c r="P10" s="147">
        <v>1</v>
      </c>
      <c r="Q10" s="271"/>
      <c r="R10" s="80"/>
      <c r="S10" s="79"/>
      <c r="T10" s="80"/>
      <c r="U10" s="80"/>
      <c r="V10" s="81"/>
      <c r="W10" s="72">
        <f t="shared" si="0"/>
        <v>30</v>
      </c>
      <c r="X10" s="73">
        <f t="shared" si="1"/>
        <v>2</v>
      </c>
      <c r="Y10" s="240"/>
    </row>
    <row r="11" spans="1:25" x14ac:dyDescent="0.25">
      <c r="A11" s="2" t="s">
        <v>179</v>
      </c>
      <c r="B11" s="62" t="s">
        <v>148</v>
      </c>
      <c r="C11" s="74" t="s">
        <v>16</v>
      </c>
      <c r="D11" s="53" t="s">
        <v>115</v>
      </c>
      <c r="E11" s="92">
        <v>75</v>
      </c>
      <c r="F11" s="91" t="s">
        <v>109</v>
      </c>
      <c r="G11" s="93">
        <v>4</v>
      </c>
      <c r="H11" s="68">
        <v>75</v>
      </c>
      <c r="I11" s="91" t="s">
        <v>109</v>
      </c>
      <c r="J11" s="94">
        <v>4</v>
      </c>
      <c r="K11" s="65">
        <v>75</v>
      </c>
      <c r="L11" s="56" t="s">
        <v>109</v>
      </c>
      <c r="M11" s="17">
        <v>4</v>
      </c>
      <c r="N11" s="56">
        <v>75</v>
      </c>
      <c r="O11" s="178" t="s">
        <v>109</v>
      </c>
      <c r="P11" s="147">
        <v>4</v>
      </c>
      <c r="Q11" s="271">
        <v>75</v>
      </c>
      <c r="R11" s="80" t="s">
        <v>109</v>
      </c>
      <c r="S11" s="79">
        <v>4</v>
      </c>
      <c r="T11" s="80"/>
      <c r="U11" s="80"/>
      <c r="V11" s="81"/>
      <c r="W11" s="72">
        <f>SUM(E11,H11,K11,N11,Q11,T11)</f>
        <v>375</v>
      </c>
      <c r="X11" s="73">
        <f t="shared" si="1"/>
        <v>20</v>
      </c>
      <c r="Y11" s="240"/>
    </row>
    <row r="12" spans="1:25" x14ac:dyDescent="0.25">
      <c r="A12" s="2" t="s">
        <v>178</v>
      </c>
      <c r="B12" s="62" t="s">
        <v>121</v>
      </c>
      <c r="C12" s="74" t="s">
        <v>16</v>
      </c>
      <c r="D12" s="86" t="s">
        <v>113</v>
      </c>
      <c r="E12" s="92"/>
      <c r="F12" s="91"/>
      <c r="G12" s="93"/>
      <c r="H12" s="68"/>
      <c r="I12" s="91"/>
      <c r="J12" s="94"/>
      <c r="K12" s="65">
        <v>30</v>
      </c>
      <c r="L12" s="56" t="s">
        <v>109</v>
      </c>
      <c r="M12" s="17">
        <v>1</v>
      </c>
      <c r="N12" s="56">
        <v>30</v>
      </c>
      <c r="O12" s="178" t="s">
        <v>109</v>
      </c>
      <c r="P12" s="147">
        <v>1</v>
      </c>
      <c r="Q12" s="271"/>
      <c r="R12" s="80"/>
      <c r="S12" s="79"/>
      <c r="T12" s="80"/>
      <c r="U12" s="80"/>
      <c r="V12" s="81"/>
      <c r="W12" s="72">
        <f t="shared" si="0"/>
        <v>60</v>
      </c>
      <c r="X12" s="73">
        <f>SUM(G12,J12,M12,P12,S12,V12)</f>
        <v>2</v>
      </c>
      <c r="Y12" s="240"/>
    </row>
    <row r="13" spans="1:25" x14ac:dyDescent="0.25">
      <c r="A13" s="2" t="s">
        <v>178</v>
      </c>
      <c r="B13" s="62" t="s">
        <v>54</v>
      </c>
      <c r="C13" s="52" t="s">
        <v>16</v>
      </c>
      <c r="D13" s="86" t="s">
        <v>113</v>
      </c>
      <c r="E13" s="92"/>
      <c r="F13" s="91"/>
      <c r="G13" s="93"/>
      <c r="H13" s="68"/>
      <c r="I13" s="91"/>
      <c r="J13" s="94"/>
      <c r="K13" s="65">
        <v>30</v>
      </c>
      <c r="L13" s="56" t="s">
        <v>110</v>
      </c>
      <c r="M13" s="17">
        <v>1</v>
      </c>
      <c r="N13" s="56">
        <v>30</v>
      </c>
      <c r="O13" s="178" t="s">
        <v>110</v>
      </c>
      <c r="P13" s="147">
        <v>1</v>
      </c>
      <c r="Q13" s="271">
        <v>30</v>
      </c>
      <c r="R13" s="80" t="s">
        <v>110</v>
      </c>
      <c r="S13" s="79">
        <v>1</v>
      </c>
      <c r="T13" s="80">
        <v>30</v>
      </c>
      <c r="U13" s="80" t="s">
        <v>95</v>
      </c>
      <c r="V13" s="81">
        <v>2</v>
      </c>
      <c r="W13" s="72">
        <f t="shared" si="0"/>
        <v>120</v>
      </c>
      <c r="X13" s="73">
        <f t="shared" si="1"/>
        <v>5</v>
      </c>
      <c r="Y13" s="240"/>
    </row>
    <row r="14" spans="1:25" x14ac:dyDescent="0.25">
      <c r="A14" s="2" t="s">
        <v>178</v>
      </c>
      <c r="B14" s="62" t="s">
        <v>137</v>
      </c>
      <c r="C14" s="52" t="s">
        <v>16</v>
      </c>
      <c r="D14" s="86" t="s">
        <v>113</v>
      </c>
      <c r="E14" s="92"/>
      <c r="F14" s="91"/>
      <c r="G14" s="93"/>
      <c r="H14" s="68">
        <v>30</v>
      </c>
      <c r="I14" s="91" t="s">
        <v>109</v>
      </c>
      <c r="J14" s="94">
        <v>1</v>
      </c>
      <c r="K14" s="88"/>
      <c r="L14" s="115"/>
      <c r="M14" s="116"/>
      <c r="N14" s="115"/>
      <c r="O14" s="91"/>
      <c r="P14" s="147"/>
      <c r="Q14" s="271"/>
      <c r="R14" s="80"/>
      <c r="S14" s="79"/>
      <c r="T14" s="80"/>
      <c r="U14" s="80"/>
      <c r="V14" s="81"/>
      <c r="W14" s="72">
        <f t="shared" si="0"/>
        <v>30</v>
      </c>
      <c r="X14" s="73">
        <f t="shared" si="1"/>
        <v>1</v>
      </c>
      <c r="Y14" s="240"/>
    </row>
    <row r="15" spans="1:25" x14ac:dyDescent="0.25">
      <c r="A15" s="2" t="s">
        <v>177</v>
      </c>
      <c r="B15" s="62" t="s">
        <v>23</v>
      </c>
      <c r="C15" s="52" t="s">
        <v>19</v>
      </c>
      <c r="D15" s="86" t="s">
        <v>21</v>
      </c>
      <c r="E15" s="92">
        <v>45</v>
      </c>
      <c r="F15" s="91" t="s">
        <v>109</v>
      </c>
      <c r="G15" s="93">
        <v>1</v>
      </c>
      <c r="H15" s="68">
        <v>45</v>
      </c>
      <c r="I15" s="91" t="s">
        <v>109</v>
      </c>
      <c r="J15" s="94">
        <v>1</v>
      </c>
      <c r="K15" s="88">
        <v>45</v>
      </c>
      <c r="L15" s="91" t="s">
        <v>109</v>
      </c>
      <c r="M15" s="105">
        <v>1</v>
      </c>
      <c r="N15" s="104">
        <v>45</v>
      </c>
      <c r="O15" s="91" t="s">
        <v>109</v>
      </c>
      <c r="P15" s="147">
        <v>1</v>
      </c>
      <c r="Q15" s="92">
        <v>45</v>
      </c>
      <c r="R15" s="91" t="s">
        <v>109</v>
      </c>
      <c r="S15" s="93">
        <v>1</v>
      </c>
      <c r="T15" s="68">
        <v>45</v>
      </c>
      <c r="U15" s="91" t="s">
        <v>109</v>
      </c>
      <c r="V15" s="94">
        <v>1</v>
      </c>
      <c r="W15" s="72">
        <f t="shared" si="0"/>
        <v>270</v>
      </c>
      <c r="X15" s="73">
        <f t="shared" si="1"/>
        <v>6</v>
      </c>
      <c r="Y15" s="240"/>
    </row>
    <row r="16" spans="1:25" x14ac:dyDescent="0.25">
      <c r="A16" s="2" t="s">
        <v>177</v>
      </c>
      <c r="B16" s="62" t="s">
        <v>24</v>
      </c>
      <c r="C16" s="74" t="s">
        <v>16</v>
      </c>
      <c r="D16" s="53" t="s">
        <v>115</v>
      </c>
      <c r="E16" s="92"/>
      <c r="F16" s="68"/>
      <c r="G16" s="93"/>
      <c r="H16" s="68"/>
      <c r="I16" s="68"/>
      <c r="J16" s="94"/>
      <c r="K16" s="88">
        <v>30</v>
      </c>
      <c r="L16" s="84" t="s">
        <v>110</v>
      </c>
      <c r="M16" s="17">
        <v>1</v>
      </c>
      <c r="N16" s="56">
        <v>30</v>
      </c>
      <c r="O16" s="178" t="s">
        <v>95</v>
      </c>
      <c r="P16" s="147">
        <v>2</v>
      </c>
      <c r="Q16" s="88"/>
      <c r="R16" s="91"/>
      <c r="S16" s="146"/>
      <c r="T16" s="91"/>
      <c r="U16" s="91"/>
      <c r="V16" s="147"/>
      <c r="W16" s="72">
        <f t="shared" si="0"/>
        <v>60</v>
      </c>
      <c r="X16" s="73">
        <f>SUM(G16,J16,M16,P16,S16,V16)</f>
        <v>3</v>
      </c>
      <c r="Y16" s="240"/>
    </row>
    <row r="17" spans="1:25" x14ac:dyDescent="0.25">
      <c r="A17" s="2" t="s">
        <v>177</v>
      </c>
      <c r="B17" s="62" t="s">
        <v>129</v>
      </c>
      <c r="C17" s="52" t="s">
        <v>19</v>
      </c>
      <c r="D17" s="53" t="s">
        <v>115</v>
      </c>
      <c r="E17" s="63"/>
      <c r="F17" s="54"/>
      <c r="G17" s="55"/>
      <c r="H17" s="54"/>
      <c r="I17" s="54"/>
      <c r="J17" s="64"/>
      <c r="K17" s="54">
        <v>30</v>
      </c>
      <c r="L17" s="313" t="s">
        <v>95</v>
      </c>
      <c r="M17" s="55">
        <v>2</v>
      </c>
      <c r="N17" s="56"/>
      <c r="O17" s="468"/>
      <c r="P17" s="66"/>
      <c r="Q17" s="67"/>
      <c r="R17" s="70"/>
      <c r="S17" s="69"/>
      <c r="T17" s="70"/>
      <c r="U17" s="70"/>
      <c r="V17" s="71"/>
      <c r="W17" s="72">
        <f t="shared" si="0"/>
        <v>30</v>
      </c>
      <c r="X17" s="73">
        <f>SUM(G17,J17,M17,P17,S17,V17)</f>
        <v>2</v>
      </c>
      <c r="Y17" s="240"/>
    </row>
    <row r="18" spans="1:25" x14ac:dyDescent="0.25">
      <c r="A18" s="2" t="s">
        <v>177</v>
      </c>
      <c r="B18" s="62" t="s">
        <v>146</v>
      </c>
      <c r="C18" s="74" t="s">
        <v>16</v>
      </c>
      <c r="D18" s="53" t="s">
        <v>115</v>
      </c>
      <c r="E18" s="92"/>
      <c r="F18" s="68"/>
      <c r="G18" s="93"/>
      <c r="H18" s="68"/>
      <c r="I18" s="68"/>
      <c r="J18" s="94"/>
      <c r="K18" s="88"/>
      <c r="L18" s="84"/>
      <c r="M18" s="17"/>
      <c r="N18" s="56"/>
      <c r="O18" s="178"/>
      <c r="P18" s="147"/>
      <c r="Q18" s="67">
        <v>30</v>
      </c>
      <c r="R18" s="91" t="s">
        <v>109</v>
      </c>
      <c r="S18" s="69">
        <v>1</v>
      </c>
      <c r="T18" s="70">
        <v>30</v>
      </c>
      <c r="U18" s="91" t="s">
        <v>95</v>
      </c>
      <c r="V18" s="71">
        <v>2</v>
      </c>
      <c r="W18" s="72">
        <f t="shared" si="0"/>
        <v>60</v>
      </c>
      <c r="X18" s="73">
        <f>SUM(G18,J18,M18,P18,S18,V18)</f>
        <v>3</v>
      </c>
      <c r="Y18" s="240"/>
    </row>
    <row r="19" spans="1:25" x14ac:dyDescent="0.25">
      <c r="A19" s="2" t="s">
        <v>177</v>
      </c>
      <c r="B19" s="62" t="s">
        <v>25</v>
      </c>
      <c r="C19" s="74" t="s">
        <v>16</v>
      </c>
      <c r="D19" s="53" t="s">
        <v>115</v>
      </c>
      <c r="E19" s="92">
        <v>30</v>
      </c>
      <c r="F19" s="91" t="s">
        <v>109</v>
      </c>
      <c r="G19" s="93">
        <v>1</v>
      </c>
      <c r="H19" s="68">
        <v>30</v>
      </c>
      <c r="I19" s="91" t="s">
        <v>95</v>
      </c>
      <c r="J19" s="94">
        <v>2</v>
      </c>
      <c r="K19" s="88"/>
      <c r="L19" s="91"/>
      <c r="M19" s="116"/>
      <c r="N19" s="115"/>
      <c r="O19" s="91"/>
      <c r="P19" s="147"/>
      <c r="Q19" s="67"/>
      <c r="R19" s="70"/>
      <c r="S19" s="69"/>
      <c r="T19" s="70"/>
      <c r="U19" s="70"/>
      <c r="V19" s="71"/>
      <c r="W19" s="72">
        <f t="shared" si="0"/>
        <v>60</v>
      </c>
      <c r="X19" s="73">
        <f>SUM(G19,J19,M19,P19,S19,V19)</f>
        <v>3</v>
      </c>
      <c r="Y19" s="240"/>
    </row>
    <row r="20" spans="1:25" x14ac:dyDescent="0.25">
      <c r="A20" s="2" t="s">
        <v>177</v>
      </c>
      <c r="B20" s="62" t="s">
        <v>47</v>
      </c>
      <c r="C20" s="74" t="s">
        <v>16</v>
      </c>
      <c r="D20" s="86" t="s">
        <v>113</v>
      </c>
      <c r="E20" s="92"/>
      <c r="F20" s="91"/>
      <c r="G20" s="93"/>
      <c r="H20" s="68"/>
      <c r="I20" s="91"/>
      <c r="J20" s="94"/>
      <c r="K20" s="88">
        <v>30</v>
      </c>
      <c r="L20" s="91" t="s">
        <v>109</v>
      </c>
      <c r="M20" s="146">
        <v>1</v>
      </c>
      <c r="N20" s="91">
        <v>30</v>
      </c>
      <c r="O20" s="91" t="s">
        <v>95</v>
      </c>
      <c r="P20" s="147">
        <v>2</v>
      </c>
      <c r="Q20" s="67"/>
      <c r="R20" s="70"/>
      <c r="S20" s="69"/>
      <c r="T20" s="70"/>
      <c r="U20" s="70"/>
      <c r="V20" s="71"/>
      <c r="W20" s="72">
        <v>60</v>
      </c>
      <c r="X20" s="73">
        <v>3</v>
      </c>
      <c r="Y20" s="240"/>
    </row>
    <row r="21" spans="1:25" x14ac:dyDescent="0.25">
      <c r="A21" s="2" t="s">
        <v>177</v>
      </c>
      <c r="B21" s="62" t="s">
        <v>60</v>
      </c>
      <c r="C21" s="74" t="s">
        <v>16</v>
      </c>
      <c r="D21" s="86" t="s">
        <v>113</v>
      </c>
      <c r="E21" s="92"/>
      <c r="F21" s="68"/>
      <c r="G21" s="93"/>
      <c r="H21" s="68"/>
      <c r="I21" s="68"/>
      <c r="J21" s="94"/>
      <c r="K21" s="88"/>
      <c r="L21" s="91"/>
      <c r="M21" s="146"/>
      <c r="N21" s="91"/>
      <c r="O21" s="91"/>
      <c r="P21" s="147"/>
      <c r="Q21" s="67">
        <v>30</v>
      </c>
      <c r="R21" s="91" t="s">
        <v>95</v>
      </c>
      <c r="S21" s="69">
        <v>2</v>
      </c>
      <c r="T21" s="70"/>
      <c r="U21" s="91"/>
      <c r="V21" s="71"/>
      <c r="W21" s="72">
        <f t="shared" ref="W21:W30" si="2">SUM(E21,H21,K21,N21,Q21,T21)</f>
        <v>30</v>
      </c>
      <c r="X21" s="73">
        <f t="shared" ref="X21:X30" si="3">SUM(G21,J21,M21,P21,S21,V21)</f>
        <v>2</v>
      </c>
      <c r="Y21" s="240"/>
    </row>
    <row r="22" spans="1:25" x14ac:dyDescent="0.25">
      <c r="A22" s="2" t="s">
        <v>177</v>
      </c>
      <c r="B22" s="62" t="s">
        <v>26</v>
      </c>
      <c r="C22" s="74" t="s">
        <v>16</v>
      </c>
      <c r="D22" s="82" t="s">
        <v>113</v>
      </c>
      <c r="E22" s="65">
        <v>30</v>
      </c>
      <c r="F22" s="56" t="s">
        <v>109</v>
      </c>
      <c r="G22" s="17">
        <v>1</v>
      </c>
      <c r="H22" s="56">
        <v>30</v>
      </c>
      <c r="I22" s="56" t="s">
        <v>95</v>
      </c>
      <c r="J22" s="66">
        <v>2</v>
      </c>
      <c r="K22" s="88"/>
      <c r="L22" s="91"/>
      <c r="M22" s="146"/>
      <c r="N22" s="91"/>
      <c r="O22" s="91"/>
      <c r="P22" s="147"/>
      <c r="Q22" s="67"/>
      <c r="R22" s="70"/>
      <c r="S22" s="69"/>
      <c r="T22" s="70"/>
      <c r="U22" s="70"/>
      <c r="V22" s="71"/>
      <c r="W22" s="72">
        <f t="shared" si="2"/>
        <v>60</v>
      </c>
      <c r="X22" s="73">
        <f t="shared" si="3"/>
        <v>3</v>
      </c>
      <c r="Y22" s="240"/>
    </row>
    <row r="23" spans="1:25" ht="15" customHeight="1" x14ac:dyDescent="0.25">
      <c r="A23" s="2" t="s">
        <v>179</v>
      </c>
      <c r="B23" s="62" t="s">
        <v>27</v>
      </c>
      <c r="C23" s="74" t="s">
        <v>16</v>
      </c>
      <c r="D23" s="53" t="s">
        <v>115</v>
      </c>
      <c r="E23" s="92">
        <v>30</v>
      </c>
      <c r="F23" s="91" t="s">
        <v>109</v>
      </c>
      <c r="G23" s="93">
        <v>1</v>
      </c>
      <c r="H23" s="68">
        <v>30</v>
      </c>
      <c r="I23" s="91" t="s">
        <v>95</v>
      </c>
      <c r="J23" s="94">
        <v>2</v>
      </c>
      <c r="K23" s="88"/>
      <c r="L23" s="91"/>
      <c r="M23" s="146"/>
      <c r="N23" s="91"/>
      <c r="O23" s="91"/>
      <c r="P23" s="147"/>
      <c r="Q23" s="67"/>
      <c r="R23" s="70"/>
      <c r="S23" s="69"/>
      <c r="T23" s="70"/>
      <c r="U23" s="70"/>
      <c r="V23" s="71"/>
      <c r="W23" s="72">
        <f t="shared" si="2"/>
        <v>60</v>
      </c>
      <c r="X23" s="73">
        <f t="shared" si="3"/>
        <v>3</v>
      </c>
      <c r="Y23" s="240"/>
    </row>
    <row r="24" spans="1:25" x14ac:dyDescent="0.25">
      <c r="A24" s="2" t="s">
        <v>179</v>
      </c>
      <c r="B24" s="62" t="s">
        <v>28</v>
      </c>
      <c r="C24" s="74" t="s">
        <v>16</v>
      </c>
      <c r="D24" s="53" t="s">
        <v>115</v>
      </c>
      <c r="E24" s="92"/>
      <c r="F24" s="68"/>
      <c r="G24" s="152"/>
      <c r="H24" s="68"/>
      <c r="I24" s="68"/>
      <c r="J24" s="94"/>
      <c r="K24" s="88"/>
      <c r="L24" s="91"/>
      <c r="M24" s="146"/>
      <c r="N24" s="91"/>
      <c r="O24" s="91"/>
      <c r="P24" s="147"/>
      <c r="Q24" s="67">
        <v>15</v>
      </c>
      <c r="R24" s="70" t="s">
        <v>109</v>
      </c>
      <c r="S24" s="69">
        <v>1</v>
      </c>
      <c r="T24" s="70"/>
      <c r="U24" s="70"/>
      <c r="V24" s="71"/>
      <c r="W24" s="72">
        <f t="shared" si="2"/>
        <v>15</v>
      </c>
      <c r="X24" s="73">
        <f t="shared" si="3"/>
        <v>1</v>
      </c>
      <c r="Y24" s="240"/>
    </row>
    <row r="25" spans="1:25" ht="15.75" x14ac:dyDescent="0.3">
      <c r="A25" s="2" t="s">
        <v>179</v>
      </c>
      <c r="B25" s="62" t="s">
        <v>29</v>
      </c>
      <c r="C25" s="74" t="s">
        <v>16</v>
      </c>
      <c r="D25" s="53" t="s">
        <v>115</v>
      </c>
      <c r="E25" s="336"/>
      <c r="F25" s="158"/>
      <c r="G25" s="157"/>
      <c r="H25" s="219">
        <v>15</v>
      </c>
      <c r="I25" s="91" t="s">
        <v>95</v>
      </c>
      <c r="J25" s="94">
        <v>1</v>
      </c>
      <c r="K25" s="88"/>
      <c r="L25" s="91"/>
      <c r="M25" s="146"/>
      <c r="N25" s="91"/>
      <c r="O25" s="91"/>
      <c r="P25" s="147"/>
      <c r="Q25" s="67"/>
      <c r="R25" s="70"/>
      <c r="S25" s="69"/>
      <c r="T25" s="70"/>
      <c r="U25" s="70"/>
      <c r="V25" s="71"/>
      <c r="W25" s="72">
        <f t="shared" si="2"/>
        <v>15</v>
      </c>
      <c r="X25" s="73">
        <f t="shared" si="3"/>
        <v>1</v>
      </c>
      <c r="Y25" s="240"/>
    </row>
    <row r="26" spans="1:25" x14ac:dyDescent="0.25">
      <c r="A26" s="2" t="s">
        <v>179</v>
      </c>
      <c r="B26" s="62" t="s">
        <v>30</v>
      </c>
      <c r="C26" s="74" t="s">
        <v>16</v>
      </c>
      <c r="D26" s="53" t="s">
        <v>115</v>
      </c>
      <c r="E26" s="92">
        <v>2</v>
      </c>
      <c r="F26" s="91" t="s">
        <v>109</v>
      </c>
      <c r="G26" s="114">
        <v>0</v>
      </c>
      <c r="H26" s="68"/>
      <c r="I26" s="68"/>
      <c r="J26" s="94"/>
      <c r="K26" s="88"/>
      <c r="L26" s="91"/>
      <c r="M26" s="146"/>
      <c r="N26" s="91"/>
      <c r="O26" s="91"/>
      <c r="P26" s="147"/>
      <c r="Q26" s="67"/>
      <c r="R26" s="70"/>
      <c r="S26" s="69"/>
      <c r="T26" s="70"/>
      <c r="U26" s="70"/>
      <c r="V26" s="71"/>
      <c r="W26" s="72">
        <f t="shared" si="2"/>
        <v>2</v>
      </c>
      <c r="X26" s="73">
        <f t="shared" si="3"/>
        <v>0</v>
      </c>
      <c r="Y26" s="240"/>
    </row>
    <row r="27" spans="1:25" x14ac:dyDescent="0.25">
      <c r="A27" s="2" t="s">
        <v>179</v>
      </c>
      <c r="B27" s="62" t="s">
        <v>31</v>
      </c>
      <c r="C27" s="74" t="s">
        <v>16</v>
      </c>
      <c r="D27" s="53" t="s">
        <v>115</v>
      </c>
      <c r="E27" s="92">
        <v>3</v>
      </c>
      <c r="F27" s="91" t="s">
        <v>109</v>
      </c>
      <c r="G27" s="93">
        <v>0</v>
      </c>
      <c r="H27" s="68"/>
      <c r="I27" s="68"/>
      <c r="J27" s="94"/>
      <c r="K27" s="88"/>
      <c r="L27" s="91"/>
      <c r="M27" s="146"/>
      <c r="N27" s="91"/>
      <c r="O27" s="91"/>
      <c r="P27" s="147"/>
      <c r="Q27" s="67"/>
      <c r="R27" s="70"/>
      <c r="S27" s="69"/>
      <c r="T27" s="70"/>
      <c r="U27" s="70"/>
      <c r="V27" s="71"/>
      <c r="W27" s="72">
        <f t="shared" si="2"/>
        <v>3</v>
      </c>
      <c r="X27" s="73">
        <f t="shared" si="3"/>
        <v>0</v>
      </c>
      <c r="Y27" s="240"/>
    </row>
    <row r="28" spans="1:25" x14ac:dyDescent="0.25">
      <c r="A28" s="2" t="s">
        <v>179</v>
      </c>
      <c r="B28" s="95" t="s">
        <v>32</v>
      </c>
      <c r="C28" s="52" t="s">
        <v>19</v>
      </c>
      <c r="D28" s="86" t="s">
        <v>113</v>
      </c>
      <c r="E28" s="92">
        <v>30</v>
      </c>
      <c r="F28" s="104" t="s">
        <v>110</v>
      </c>
      <c r="G28" s="93">
        <v>2</v>
      </c>
      <c r="H28" s="68">
        <v>30</v>
      </c>
      <c r="I28" s="91" t="s">
        <v>110</v>
      </c>
      <c r="J28" s="94">
        <v>2</v>
      </c>
      <c r="K28" s="88">
        <v>30</v>
      </c>
      <c r="L28" s="91" t="s">
        <v>110</v>
      </c>
      <c r="M28" s="146">
        <v>2</v>
      </c>
      <c r="N28" s="91">
        <v>30</v>
      </c>
      <c r="O28" s="91" t="s">
        <v>95</v>
      </c>
      <c r="P28" s="147">
        <v>3</v>
      </c>
      <c r="Q28" s="67"/>
      <c r="R28" s="70"/>
      <c r="S28" s="69"/>
      <c r="T28" s="70"/>
      <c r="U28" s="70"/>
      <c r="V28" s="71"/>
      <c r="W28" s="72">
        <f t="shared" si="2"/>
        <v>120</v>
      </c>
      <c r="X28" s="161">
        <f t="shared" si="3"/>
        <v>9</v>
      </c>
      <c r="Y28" s="240"/>
    </row>
    <row r="29" spans="1:25" x14ac:dyDescent="0.25">
      <c r="A29" s="2" t="s">
        <v>179</v>
      </c>
      <c r="B29" s="95" t="s">
        <v>33</v>
      </c>
      <c r="C29" s="52" t="s">
        <v>19</v>
      </c>
      <c r="D29" s="86" t="s">
        <v>113</v>
      </c>
      <c r="E29" s="569">
        <v>30</v>
      </c>
      <c r="F29" s="568" t="s">
        <v>109</v>
      </c>
      <c r="G29" s="570">
        <v>0</v>
      </c>
      <c r="H29" s="178"/>
      <c r="I29" s="91"/>
      <c r="J29" s="147"/>
      <c r="K29" s="148"/>
      <c r="L29" s="73"/>
      <c r="M29" s="73"/>
      <c r="N29" s="73"/>
      <c r="O29" s="73"/>
      <c r="P29" s="149"/>
      <c r="Q29" s="67"/>
      <c r="R29" s="70"/>
      <c r="S29" s="69"/>
      <c r="T29" s="70"/>
      <c r="U29" s="70"/>
      <c r="V29" s="71"/>
      <c r="W29" s="72">
        <f t="shared" si="2"/>
        <v>30</v>
      </c>
      <c r="X29" s="161">
        <f t="shared" si="3"/>
        <v>0</v>
      </c>
      <c r="Y29" s="240"/>
    </row>
    <row r="30" spans="1:25" ht="15.75" thickBot="1" x14ac:dyDescent="0.3">
      <c r="A30" s="2" t="s">
        <v>179</v>
      </c>
      <c r="B30" s="98" t="s">
        <v>48</v>
      </c>
      <c r="C30" s="99" t="s">
        <v>16</v>
      </c>
      <c r="D30" s="100" t="s">
        <v>115</v>
      </c>
      <c r="E30" s="151"/>
      <c r="F30" s="42"/>
      <c r="G30" s="152"/>
      <c r="H30" s="77"/>
      <c r="I30" s="77"/>
      <c r="J30" s="102"/>
      <c r="K30" s="103"/>
      <c r="L30" s="104"/>
      <c r="M30" s="105"/>
      <c r="N30" s="104"/>
      <c r="O30" s="104"/>
      <c r="P30" s="106"/>
      <c r="Q30" s="107">
        <v>15</v>
      </c>
      <c r="R30" s="104" t="s">
        <v>95</v>
      </c>
      <c r="S30" s="75">
        <v>1</v>
      </c>
      <c r="T30" s="76"/>
      <c r="U30" s="76"/>
      <c r="V30" s="108"/>
      <c r="W30" s="109">
        <f t="shared" si="2"/>
        <v>15</v>
      </c>
      <c r="X30" s="110">
        <f t="shared" si="3"/>
        <v>1</v>
      </c>
      <c r="Y30" s="240"/>
    </row>
    <row r="31" spans="1:25" ht="15.75" thickBot="1" x14ac:dyDescent="0.3">
      <c r="B31" s="656" t="s">
        <v>147</v>
      </c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8"/>
      <c r="X31" s="165">
        <v>23</v>
      </c>
      <c r="Y31" s="240"/>
    </row>
    <row r="32" spans="1:25" x14ac:dyDescent="0.25">
      <c r="B32" s="189"/>
      <c r="C32" s="111"/>
      <c r="D32" s="113" t="s">
        <v>36</v>
      </c>
      <c r="E32" s="58">
        <f>SUM(E5:E30)</f>
        <v>320</v>
      </c>
      <c r="F32" s="58"/>
      <c r="G32" s="114">
        <f>SUM(G5:G30)</f>
        <v>20</v>
      </c>
      <c r="H32" s="58">
        <f>SUM(H5:H30)</f>
        <v>330</v>
      </c>
      <c r="I32" s="58"/>
      <c r="J32" s="114">
        <f>SUM(J5:J30)</f>
        <v>25</v>
      </c>
      <c r="K32" s="115">
        <f>SUM(K5:K30)</f>
        <v>405</v>
      </c>
      <c r="L32" s="115"/>
      <c r="M32" s="237">
        <f>SUM(M5:M30)</f>
        <v>32</v>
      </c>
      <c r="N32" s="115">
        <f>SUM(N5:N30)</f>
        <v>375</v>
      </c>
      <c r="O32" s="115"/>
      <c r="P32" s="116">
        <f>SUM(P5:P31)</f>
        <v>33</v>
      </c>
      <c r="Q32" s="60">
        <f>SUM(Q5:Q31)</f>
        <v>375</v>
      </c>
      <c r="R32" s="60"/>
      <c r="S32" s="59">
        <f>SUM(S5:S31)</f>
        <v>31</v>
      </c>
      <c r="T32" s="60">
        <f>SUM(T5:T31)</f>
        <v>240</v>
      </c>
      <c r="U32" s="60"/>
      <c r="V32" s="59">
        <f>SUM(V5:V31)</f>
        <v>32</v>
      </c>
      <c r="W32" s="113">
        <f>SUM(W5:W30)</f>
        <v>1985</v>
      </c>
      <c r="X32" s="117">
        <f>SUM(X4:X30)</f>
        <v>157</v>
      </c>
      <c r="Y32" s="240"/>
    </row>
    <row r="33" spans="2:24" x14ac:dyDescent="0.25">
      <c r="B33" s="10"/>
      <c r="C33" s="10"/>
      <c r="D33" s="8" t="s">
        <v>37</v>
      </c>
      <c r="E33" s="681">
        <f>SUM(E32,H32)-(E15+H15)</f>
        <v>560</v>
      </c>
      <c r="F33" s="681"/>
      <c r="G33" s="681"/>
      <c r="H33" s="681">
        <f>SUM(G32,J32)</f>
        <v>45</v>
      </c>
      <c r="I33" s="681"/>
      <c r="J33" s="681"/>
      <c r="K33" s="682">
        <f>SUM(K32,N32)-(K15+N15)</f>
        <v>690</v>
      </c>
      <c r="L33" s="683"/>
      <c r="M33" s="684"/>
      <c r="N33" s="682">
        <f>SUM(M32,P32)</f>
        <v>65</v>
      </c>
      <c r="O33" s="683"/>
      <c r="P33" s="684"/>
      <c r="Q33" s="682">
        <f>SUM(Q32,T32)-(Q15+T15)</f>
        <v>525</v>
      </c>
      <c r="R33" s="683"/>
      <c r="S33" s="684"/>
      <c r="T33" s="682">
        <f>SUM(S32,V32)</f>
        <v>63</v>
      </c>
      <c r="U33" s="683"/>
      <c r="V33" s="684"/>
      <c r="W33" s="18"/>
      <c r="X33" s="19">
        <f>X32+X31</f>
        <v>180</v>
      </c>
    </row>
    <row r="34" spans="2:24" ht="15.75" x14ac:dyDescent="0.3">
      <c r="B34" s="10"/>
      <c r="C34" s="10"/>
      <c r="D34" s="1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12">
        <f>SUM(X28,X15,X7,X6,X31)</f>
        <v>58</v>
      </c>
      <c r="X34" s="21" t="s">
        <v>7</v>
      </c>
    </row>
    <row r="35" spans="2:24" ht="15.75" x14ac:dyDescent="0.3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4">
        <f>(W34*100)/X33</f>
        <v>32.222222222222221</v>
      </c>
      <c r="X35" s="7"/>
    </row>
  </sheetData>
  <mergeCells count="23">
    <mergeCell ref="W8:X8"/>
    <mergeCell ref="E33:G33"/>
    <mergeCell ref="H33:J33"/>
    <mergeCell ref="K33:M33"/>
    <mergeCell ref="N33:P33"/>
    <mergeCell ref="Q33:S33"/>
    <mergeCell ref="T33:V33"/>
    <mergeCell ref="B31:W31"/>
    <mergeCell ref="B1:X1"/>
    <mergeCell ref="B2:B4"/>
    <mergeCell ref="C2:C4"/>
    <mergeCell ref="D2:D4"/>
    <mergeCell ref="E2:J2"/>
    <mergeCell ref="K2:P2"/>
    <mergeCell ref="Q2:V2"/>
    <mergeCell ref="W2:W4"/>
    <mergeCell ref="X2:X4"/>
    <mergeCell ref="E3:G3"/>
    <mergeCell ref="H3:J3"/>
    <mergeCell ref="K3:M3"/>
    <mergeCell ref="N3:P3"/>
    <mergeCell ref="Q3:S3"/>
    <mergeCell ref="T3:V3"/>
  </mergeCells>
  <pageMargins left="0.25" right="0.25" top="0.75" bottom="0.75" header="0.3" footer="0.3"/>
  <pageSetup paperSize="9" scale="8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Y34"/>
  <sheetViews>
    <sheetView zoomScaleNormal="100" workbookViewId="0">
      <selection activeCell="A5" sqref="A5"/>
    </sheetView>
  </sheetViews>
  <sheetFormatPr defaultColWidth="8.85546875" defaultRowHeight="15" x14ac:dyDescent="0.3"/>
  <cols>
    <col min="1" max="1" width="8.85546875" style="7"/>
    <col min="2" max="2" width="34.5703125" style="7" customWidth="1"/>
    <col min="3" max="3" width="13.5703125" style="7" bestFit="1" customWidth="1"/>
    <col min="4" max="4" width="8.42578125" style="7" bestFit="1" customWidth="1"/>
    <col min="5" max="5" width="5.5703125" style="7" bestFit="1" customWidth="1"/>
    <col min="6" max="6" width="4" style="7" bestFit="1" customWidth="1"/>
    <col min="7" max="7" width="5.28515625" style="7" bestFit="1" customWidth="1"/>
    <col min="8" max="8" width="5.5703125" style="7" bestFit="1" customWidth="1"/>
    <col min="9" max="9" width="4" style="7" bestFit="1" customWidth="1"/>
    <col min="10" max="10" width="5.28515625" style="7" bestFit="1" customWidth="1"/>
    <col min="11" max="11" width="5.5703125" style="7" bestFit="1" customWidth="1"/>
    <col min="12" max="12" width="4" style="7" bestFit="1" customWidth="1"/>
    <col min="13" max="13" width="5.28515625" style="7" bestFit="1" customWidth="1"/>
    <col min="14" max="14" width="5.5703125" style="7" bestFit="1" customWidth="1"/>
    <col min="15" max="15" width="4" style="7" bestFit="1" customWidth="1"/>
    <col min="16" max="16" width="5.28515625" style="7" bestFit="1" customWidth="1"/>
    <col min="17" max="17" width="5.5703125" style="7" bestFit="1" customWidth="1"/>
    <col min="18" max="18" width="4" style="7" bestFit="1" customWidth="1"/>
    <col min="19" max="19" width="5.28515625" style="7" bestFit="1" customWidth="1"/>
    <col min="20" max="20" width="5.5703125" style="7" bestFit="1" customWidth="1"/>
    <col min="21" max="21" width="4" style="7" bestFit="1" customWidth="1"/>
    <col min="22" max="22" width="5.28515625" style="7" bestFit="1" customWidth="1"/>
    <col min="23" max="23" width="5.7109375" style="7" bestFit="1" customWidth="1"/>
    <col min="24" max="24" width="6.28515625" style="7" customWidth="1"/>
    <col min="25" max="16384" width="8.85546875" style="7"/>
  </cols>
  <sheetData>
    <row r="1" spans="1:25" ht="15.75" thickBot="1" x14ac:dyDescent="0.35">
      <c r="B1" s="621" t="s">
        <v>173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1"/>
      <c r="X1" s="621"/>
      <c r="Y1" s="112"/>
    </row>
    <row r="2" spans="1:25" x14ac:dyDescent="0.3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  <c r="Y2" s="112"/>
    </row>
    <row r="3" spans="1:25" x14ac:dyDescent="0.3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  <c r="Y3" s="112"/>
    </row>
    <row r="4" spans="1:25" ht="15.75" thickBot="1" x14ac:dyDescent="0.35">
      <c r="B4" s="637"/>
      <c r="C4" s="630"/>
      <c r="D4" s="638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242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130" t="s">
        <v>14</v>
      </c>
      <c r="R4" s="123" t="s">
        <v>15</v>
      </c>
      <c r="S4" s="131" t="s">
        <v>7</v>
      </c>
      <c r="T4" s="132" t="s">
        <v>14</v>
      </c>
      <c r="U4" s="123" t="s">
        <v>15</v>
      </c>
      <c r="V4" s="133" t="s">
        <v>7</v>
      </c>
      <c r="W4" s="629"/>
      <c r="X4" s="630"/>
      <c r="Y4" s="112"/>
    </row>
    <row r="5" spans="1:25" ht="15" customHeight="1" x14ac:dyDescent="0.3">
      <c r="A5" s="7" t="s">
        <v>178</v>
      </c>
      <c r="B5" s="259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9</v>
      </c>
      <c r="H5" s="47">
        <v>30</v>
      </c>
      <c r="I5" s="47" t="s">
        <v>108</v>
      </c>
      <c r="J5" s="40">
        <v>9</v>
      </c>
      <c r="K5" s="137">
        <v>30</v>
      </c>
      <c r="L5" s="47" t="s">
        <v>108</v>
      </c>
      <c r="M5" s="138">
        <v>9</v>
      </c>
      <c r="N5" s="139">
        <v>30</v>
      </c>
      <c r="O5" s="47" t="s">
        <v>108</v>
      </c>
      <c r="P5" s="140">
        <v>9</v>
      </c>
      <c r="Q5" s="46">
        <v>30</v>
      </c>
      <c r="R5" s="47" t="s">
        <v>108</v>
      </c>
      <c r="S5" s="48">
        <v>9</v>
      </c>
      <c r="T5" s="49">
        <v>30</v>
      </c>
      <c r="U5" s="47" t="s">
        <v>109</v>
      </c>
      <c r="V5" s="50">
        <v>16</v>
      </c>
      <c r="W5" s="72">
        <f t="shared" ref="W5:W18" si="0">SUM(E5,H5,K5,N5,Q5,T5)</f>
        <v>180</v>
      </c>
      <c r="X5" s="73">
        <f t="shared" ref="X5:X13" si="1">SUM(G5,J5,M5,P5,S5,V5)</f>
        <v>61</v>
      </c>
      <c r="Y5" s="112"/>
    </row>
    <row r="6" spans="1:25" x14ac:dyDescent="0.3">
      <c r="A6" s="7" t="s">
        <v>177</v>
      </c>
      <c r="B6" s="38" t="s">
        <v>124</v>
      </c>
      <c r="C6" s="52" t="s">
        <v>19</v>
      </c>
      <c r="D6" s="53" t="s">
        <v>115</v>
      </c>
      <c r="E6" s="143"/>
      <c r="F6" s="58"/>
      <c r="G6" s="114"/>
      <c r="H6" s="58"/>
      <c r="I6" s="58"/>
      <c r="J6" s="144"/>
      <c r="K6" s="41"/>
      <c r="L6" s="58"/>
      <c r="M6" s="116"/>
      <c r="N6" s="115"/>
      <c r="O6" s="58"/>
      <c r="P6" s="45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72">
        <f t="shared" si="0"/>
        <v>60</v>
      </c>
      <c r="X6" s="73">
        <f t="shared" si="1"/>
        <v>4</v>
      </c>
      <c r="Y6" s="112"/>
    </row>
    <row r="7" spans="1:25" x14ac:dyDescent="0.3">
      <c r="A7" s="7" t="s">
        <v>177</v>
      </c>
      <c r="B7" s="62" t="s">
        <v>18</v>
      </c>
      <c r="C7" s="74" t="s">
        <v>19</v>
      </c>
      <c r="D7" s="53" t="s">
        <v>115</v>
      </c>
      <c r="E7" s="92"/>
      <c r="F7" s="68"/>
      <c r="G7" s="93"/>
      <c r="H7" s="68"/>
      <c r="I7" s="68"/>
      <c r="J7" s="94"/>
      <c r="K7" s="88">
        <v>30</v>
      </c>
      <c r="L7" s="68" t="s">
        <v>108</v>
      </c>
      <c r="M7" s="146">
        <v>4</v>
      </c>
      <c r="N7" s="91">
        <v>30</v>
      </c>
      <c r="O7" s="68" t="s">
        <v>108</v>
      </c>
      <c r="P7" s="147">
        <v>4</v>
      </c>
      <c r="Q7" s="67">
        <v>30</v>
      </c>
      <c r="R7" s="68" t="s">
        <v>108</v>
      </c>
      <c r="S7" s="69">
        <v>4</v>
      </c>
      <c r="T7" s="70">
        <v>30</v>
      </c>
      <c r="U7" s="68" t="s">
        <v>108</v>
      </c>
      <c r="V7" s="71">
        <v>4</v>
      </c>
      <c r="W7" s="72">
        <f t="shared" si="0"/>
        <v>120</v>
      </c>
      <c r="X7" s="73">
        <f t="shared" si="1"/>
        <v>16</v>
      </c>
      <c r="Y7" s="112"/>
    </row>
    <row r="8" spans="1:25" x14ac:dyDescent="0.3">
      <c r="A8" s="7" t="s">
        <v>177</v>
      </c>
      <c r="B8" s="62" t="s">
        <v>120</v>
      </c>
      <c r="C8" s="74" t="s">
        <v>19</v>
      </c>
      <c r="D8" s="53" t="s">
        <v>115</v>
      </c>
      <c r="E8" s="92"/>
      <c r="F8" s="68"/>
      <c r="G8" s="93"/>
      <c r="H8" s="68"/>
      <c r="I8" s="68"/>
      <c r="J8" s="94"/>
      <c r="K8" s="88">
        <v>15</v>
      </c>
      <c r="L8" s="68" t="s">
        <v>108</v>
      </c>
      <c r="M8" s="105">
        <v>4</v>
      </c>
      <c r="N8" s="104">
        <v>15</v>
      </c>
      <c r="O8" s="77" t="s">
        <v>108</v>
      </c>
      <c r="P8" s="147">
        <v>4</v>
      </c>
      <c r="Q8" s="67">
        <v>15</v>
      </c>
      <c r="R8" s="68" t="s">
        <v>108</v>
      </c>
      <c r="S8" s="75">
        <v>4</v>
      </c>
      <c r="T8" s="76">
        <v>15</v>
      </c>
      <c r="U8" s="68" t="s">
        <v>108</v>
      </c>
      <c r="V8" s="71">
        <v>4</v>
      </c>
      <c r="W8" s="640" t="s">
        <v>123</v>
      </c>
      <c r="X8" s="641"/>
      <c r="Y8" s="112"/>
    </row>
    <row r="9" spans="1:25" x14ac:dyDescent="0.3">
      <c r="A9" s="7" t="s">
        <v>178</v>
      </c>
      <c r="B9" s="62" t="s">
        <v>51</v>
      </c>
      <c r="C9" s="74" t="s">
        <v>16</v>
      </c>
      <c r="D9" s="82" t="s">
        <v>94</v>
      </c>
      <c r="E9" s="148">
        <v>15</v>
      </c>
      <c r="F9" s="73" t="s">
        <v>109</v>
      </c>
      <c r="G9" s="73">
        <v>1</v>
      </c>
      <c r="H9" s="73">
        <v>15</v>
      </c>
      <c r="I9" s="73" t="s">
        <v>109</v>
      </c>
      <c r="J9" s="149">
        <v>1</v>
      </c>
      <c r="K9" s="88">
        <v>15</v>
      </c>
      <c r="L9" s="84" t="s">
        <v>109</v>
      </c>
      <c r="M9" s="17">
        <v>1</v>
      </c>
      <c r="N9" s="56">
        <v>15</v>
      </c>
      <c r="O9" s="56" t="s">
        <v>109</v>
      </c>
      <c r="P9" s="66">
        <v>1</v>
      </c>
      <c r="Q9" s="67">
        <v>30</v>
      </c>
      <c r="R9" s="84" t="s">
        <v>109</v>
      </c>
      <c r="S9" s="79">
        <v>1</v>
      </c>
      <c r="T9" s="80">
        <v>30</v>
      </c>
      <c r="U9" s="178" t="s">
        <v>109</v>
      </c>
      <c r="V9" s="71">
        <v>1</v>
      </c>
      <c r="W9" s="72">
        <f t="shared" si="0"/>
        <v>120</v>
      </c>
      <c r="X9" s="73">
        <f t="shared" si="1"/>
        <v>6</v>
      </c>
      <c r="Y9" s="112"/>
    </row>
    <row r="10" spans="1:25" x14ac:dyDescent="0.3">
      <c r="A10" s="7" t="s">
        <v>178</v>
      </c>
      <c r="B10" s="62" t="s">
        <v>52</v>
      </c>
      <c r="C10" s="74" t="s">
        <v>16</v>
      </c>
      <c r="D10" s="82" t="s">
        <v>21</v>
      </c>
      <c r="E10" s="92"/>
      <c r="F10" s="91"/>
      <c r="G10" s="93"/>
      <c r="H10" s="68"/>
      <c r="I10" s="91"/>
      <c r="J10" s="94"/>
      <c r="K10" s="88">
        <v>15</v>
      </c>
      <c r="L10" s="84" t="s">
        <v>109</v>
      </c>
      <c r="M10" s="17">
        <v>1</v>
      </c>
      <c r="N10" s="56">
        <v>15</v>
      </c>
      <c r="O10" s="56" t="s">
        <v>109</v>
      </c>
      <c r="P10" s="66">
        <v>1</v>
      </c>
      <c r="Q10" s="67"/>
      <c r="R10" s="85"/>
      <c r="S10" s="79"/>
      <c r="T10" s="80"/>
      <c r="U10" s="334"/>
      <c r="V10" s="71"/>
      <c r="W10" s="72">
        <f t="shared" si="0"/>
        <v>30</v>
      </c>
      <c r="X10" s="73">
        <f t="shared" si="1"/>
        <v>2</v>
      </c>
      <c r="Y10" s="112"/>
    </row>
    <row r="11" spans="1:25" x14ac:dyDescent="0.3">
      <c r="A11" s="7" t="s">
        <v>179</v>
      </c>
      <c r="B11" s="62" t="s">
        <v>148</v>
      </c>
      <c r="C11" s="74" t="s">
        <v>16</v>
      </c>
      <c r="D11" s="53" t="s">
        <v>115</v>
      </c>
      <c r="E11" s="92">
        <v>75</v>
      </c>
      <c r="F11" s="91" t="s">
        <v>109</v>
      </c>
      <c r="G11" s="93">
        <v>4</v>
      </c>
      <c r="H11" s="68">
        <v>75</v>
      </c>
      <c r="I11" s="91" t="s">
        <v>109</v>
      </c>
      <c r="J11" s="94">
        <v>4</v>
      </c>
      <c r="K11" s="88">
        <v>75</v>
      </c>
      <c r="L11" s="84" t="s">
        <v>109</v>
      </c>
      <c r="M11" s="17">
        <v>4</v>
      </c>
      <c r="N11" s="56">
        <v>75</v>
      </c>
      <c r="O11" s="56" t="s">
        <v>109</v>
      </c>
      <c r="P11" s="66">
        <v>4</v>
      </c>
      <c r="Q11" s="67">
        <v>75</v>
      </c>
      <c r="R11" s="85" t="s">
        <v>109</v>
      </c>
      <c r="S11" s="79">
        <v>4</v>
      </c>
      <c r="T11" s="80"/>
      <c r="U11" s="334"/>
      <c r="V11" s="71"/>
      <c r="W11" s="72">
        <f t="shared" si="0"/>
        <v>375</v>
      </c>
      <c r="X11" s="73">
        <f t="shared" si="1"/>
        <v>20</v>
      </c>
      <c r="Y11" s="112"/>
    </row>
    <row r="12" spans="1:25" x14ac:dyDescent="0.3">
      <c r="A12" s="7" t="s">
        <v>178</v>
      </c>
      <c r="B12" s="62" t="s">
        <v>54</v>
      </c>
      <c r="C12" s="52" t="s">
        <v>16</v>
      </c>
      <c r="D12" s="86" t="s">
        <v>113</v>
      </c>
      <c r="E12" s="92"/>
      <c r="F12" s="91"/>
      <c r="G12" s="93"/>
      <c r="H12" s="68"/>
      <c r="I12" s="91"/>
      <c r="J12" s="94"/>
      <c r="K12" s="88">
        <v>30</v>
      </c>
      <c r="L12" s="84" t="s">
        <v>110</v>
      </c>
      <c r="M12" s="17">
        <v>1</v>
      </c>
      <c r="N12" s="56">
        <v>30</v>
      </c>
      <c r="O12" s="56" t="s">
        <v>110</v>
      </c>
      <c r="P12" s="66">
        <v>1</v>
      </c>
      <c r="Q12" s="67">
        <v>30</v>
      </c>
      <c r="R12" s="85" t="s">
        <v>110</v>
      </c>
      <c r="S12" s="79">
        <v>1</v>
      </c>
      <c r="T12" s="80">
        <v>30</v>
      </c>
      <c r="U12" s="334" t="s">
        <v>95</v>
      </c>
      <c r="V12" s="71">
        <v>2</v>
      </c>
      <c r="W12" s="72">
        <f t="shared" si="0"/>
        <v>120</v>
      </c>
      <c r="X12" s="73">
        <f t="shared" si="1"/>
        <v>5</v>
      </c>
      <c r="Y12" s="177"/>
    </row>
    <row r="13" spans="1:25" x14ac:dyDescent="0.3">
      <c r="A13" s="7" t="s">
        <v>177</v>
      </c>
      <c r="B13" s="62" t="s">
        <v>23</v>
      </c>
      <c r="C13" s="52" t="s">
        <v>19</v>
      </c>
      <c r="D13" s="86" t="s">
        <v>21</v>
      </c>
      <c r="E13" s="92"/>
      <c r="F13" s="91"/>
      <c r="G13" s="93"/>
      <c r="H13" s="68"/>
      <c r="I13" s="91"/>
      <c r="J13" s="94"/>
      <c r="K13" s="88">
        <v>15</v>
      </c>
      <c r="L13" s="84" t="s">
        <v>109</v>
      </c>
      <c r="M13" s="17">
        <v>1</v>
      </c>
      <c r="N13" s="56">
        <v>15</v>
      </c>
      <c r="O13" s="56" t="s">
        <v>109</v>
      </c>
      <c r="P13" s="66">
        <v>1</v>
      </c>
      <c r="Q13" s="67">
        <v>15</v>
      </c>
      <c r="R13" s="84" t="s">
        <v>109</v>
      </c>
      <c r="S13" s="79">
        <v>1</v>
      </c>
      <c r="T13" s="80">
        <v>15</v>
      </c>
      <c r="U13" s="178" t="s">
        <v>109</v>
      </c>
      <c r="V13" s="71">
        <v>1</v>
      </c>
      <c r="W13" s="72">
        <f t="shared" si="0"/>
        <v>60</v>
      </c>
      <c r="X13" s="73">
        <f t="shared" si="1"/>
        <v>4</v>
      </c>
      <c r="Y13" s="112"/>
    </row>
    <row r="14" spans="1:25" x14ac:dyDescent="0.3">
      <c r="A14" s="7" t="s">
        <v>178</v>
      </c>
      <c r="B14" s="62" t="s">
        <v>121</v>
      </c>
      <c r="C14" s="74" t="s">
        <v>16</v>
      </c>
      <c r="D14" s="86" t="s">
        <v>105</v>
      </c>
      <c r="E14" s="92"/>
      <c r="F14" s="91"/>
      <c r="G14" s="93"/>
      <c r="H14" s="68"/>
      <c r="I14" s="91"/>
      <c r="J14" s="94"/>
      <c r="K14" s="88">
        <v>30</v>
      </c>
      <c r="L14" s="84" t="s">
        <v>109</v>
      </c>
      <c r="M14" s="17">
        <v>1</v>
      </c>
      <c r="N14" s="56">
        <v>30</v>
      </c>
      <c r="O14" s="56" t="s">
        <v>109</v>
      </c>
      <c r="P14" s="66">
        <v>1</v>
      </c>
      <c r="Q14" s="67"/>
      <c r="R14" s="84"/>
      <c r="S14" s="79"/>
      <c r="T14" s="80"/>
      <c r="U14" s="178"/>
      <c r="V14" s="71"/>
      <c r="W14" s="72">
        <f>SUM(E14,H14,K14,N14,Q14,T14)</f>
        <v>60</v>
      </c>
      <c r="X14" s="161">
        <f t="shared" ref="X14:X18" si="2">SUM(G14,J14,M14,P14,S14,V14)</f>
        <v>2</v>
      </c>
      <c r="Y14" s="112"/>
    </row>
    <row r="15" spans="1:25" x14ac:dyDescent="0.3">
      <c r="A15" s="7" t="s">
        <v>177</v>
      </c>
      <c r="B15" s="62" t="s">
        <v>24</v>
      </c>
      <c r="C15" s="74" t="s">
        <v>16</v>
      </c>
      <c r="D15" s="53" t="s">
        <v>115</v>
      </c>
      <c r="E15" s="92"/>
      <c r="F15" s="68"/>
      <c r="G15" s="93"/>
      <c r="H15" s="68"/>
      <c r="I15" s="68"/>
      <c r="J15" s="94"/>
      <c r="K15" s="88">
        <v>30</v>
      </c>
      <c r="L15" s="84" t="s">
        <v>110</v>
      </c>
      <c r="M15" s="17">
        <v>2</v>
      </c>
      <c r="N15" s="56">
        <v>30</v>
      </c>
      <c r="O15" s="468" t="s">
        <v>95</v>
      </c>
      <c r="P15" s="66">
        <v>2</v>
      </c>
      <c r="Q15" s="88"/>
      <c r="R15" s="91"/>
      <c r="S15" s="116"/>
      <c r="T15" s="115"/>
      <c r="U15" s="91"/>
      <c r="V15" s="147"/>
      <c r="W15" s="72">
        <f t="shared" si="0"/>
        <v>60</v>
      </c>
      <c r="X15" s="73">
        <f t="shared" si="2"/>
        <v>4</v>
      </c>
      <c r="Y15" s="112"/>
    </row>
    <row r="16" spans="1:25" x14ac:dyDescent="0.3">
      <c r="A16" s="7" t="s">
        <v>177</v>
      </c>
      <c r="B16" s="62" t="s">
        <v>129</v>
      </c>
      <c r="C16" s="52" t="s">
        <v>19</v>
      </c>
      <c r="D16" s="53" t="s">
        <v>115</v>
      </c>
      <c r="E16" s="63"/>
      <c r="F16" s="54"/>
      <c r="G16" s="55"/>
      <c r="H16" s="54"/>
      <c r="I16" s="54"/>
      <c r="J16" s="64"/>
      <c r="K16" s="54">
        <v>30</v>
      </c>
      <c r="L16" s="313" t="s">
        <v>95</v>
      </c>
      <c r="M16" s="55">
        <v>2</v>
      </c>
      <c r="N16" s="56"/>
      <c r="O16" s="468"/>
      <c r="P16" s="66"/>
      <c r="Q16" s="67"/>
      <c r="R16" s="70"/>
      <c r="S16" s="69"/>
      <c r="T16" s="70"/>
      <c r="U16" s="70"/>
      <c r="V16" s="71"/>
      <c r="W16" s="72">
        <f t="shared" si="0"/>
        <v>30</v>
      </c>
      <c r="X16" s="73">
        <f t="shared" si="2"/>
        <v>2</v>
      </c>
      <c r="Y16" s="112"/>
    </row>
    <row r="17" spans="1:25" x14ac:dyDescent="0.3">
      <c r="A17" s="7" t="s">
        <v>177</v>
      </c>
      <c r="B17" s="62" t="s">
        <v>146</v>
      </c>
      <c r="C17" s="74" t="s">
        <v>16</v>
      </c>
      <c r="D17" s="53" t="s">
        <v>115</v>
      </c>
      <c r="E17" s="92"/>
      <c r="F17" s="68"/>
      <c r="G17" s="93"/>
      <c r="H17" s="68"/>
      <c r="I17" s="68"/>
      <c r="J17" s="94"/>
      <c r="K17" s="88"/>
      <c r="L17" s="84"/>
      <c r="M17" s="17"/>
      <c r="N17" s="56"/>
      <c r="O17" s="178"/>
      <c r="P17" s="147"/>
      <c r="Q17" s="67">
        <v>30</v>
      </c>
      <c r="R17" s="91" t="s">
        <v>109</v>
      </c>
      <c r="S17" s="69">
        <v>1</v>
      </c>
      <c r="T17" s="70">
        <v>30</v>
      </c>
      <c r="U17" s="91" t="s">
        <v>95</v>
      </c>
      <c r="V17" s="71">
        <v>2</v>
      </c>
      <c r="W17" s="72">
        <f t="shared" si="0"/>
        <v>60</v>
      </c>
      <c r="X17" s="73">
        <f t="shared" si="2"/>
        <v>3</v>
      </c>
      <c r="Y17" s="112"/>
    </row>
    <row r="18" spans="1:25" x14ac:dyDescent="0.3">
      <c r="A18" s="7" t="s">
        <v>177</v>
      </c>
      <c r="B18" s="62" t="s">
        <v>25</v>
      </c>
      <c r="C18" s="74" t="s">
        <v>16</v>
      </c>
      <c r="D18" s="53" t="s">
        <v>115</v>
      </c>
      <c r="E18" s="92">
        <v>30</v>
      </c>
      <c r="F18" s="91" t="s">
        <v>109</v>
      </c>
      <c r="G18" s="93">
        <v>1</v>
      </c>
      <c r="H18" s="68">
        <v>30</v>
      </c>
      <c r="I18" s="91" t="s">
        <v>95</v>
      </c>
      <c r="J18" s="94">
        <v>2</v>
      </c>
      <c r="K18" s="88"/>
      <c r="L18" s="91"/>
      <c r="M18" s="116"/>
      <c r="N18" s="115"/>
      <c r="O18" s="91"/>
      <c r="P18" s="147"/>
      <c r="Q18" s="67"/>
      <c r="R18" s="70"/>
      <c r="S18" s="69"/>
      <c r="T18" s="70"/>
      <c r="U18" s="70"/>
      <c r="V18" s="71"/>
      <c r="W18" s="72">
        <f t="shared" si="0"/>
        <v>60</v>
      </c>
      <c r="X18" s="73">
        <f t="shared" si="2"/>
        <v>3</v>
      </c>
      <c r="Y18" s="112"/>
    </row>
    <row r="19" spans="1:25" x14ac:dyDescent="0.3">
      <c r="A19" s="7" t="s">
        <v>177</v>
      </c>
      <c r="B19" s="62" t="s">
        <v>47</v>
      </c>
      <c r="C19" s="74" t="s">
        <v>16</v>
      </c>
      <c r="D19" s="86" t="s">
        <v>113</v>
      </c>
      <c r="E19" s="92"/>
      <c r="F19" s="91"/>
      <c r="G19" s="93"/>
      <c r="H19" s="68"/>
      <c r="I19" s="91"/>
      <c r="J19" s="94"/>
      <c r="K19" s="88">
        <v>30</v>
      </c>
      <c r="L19" s="91" t="s">
        <v>109</v>
      </c>
      <c r="M19" s="146">
        <v>1</v>
      </c>
      <c r="N19" s="91">
        <v>30</v>
      </c>
      <c r="O19" s="91" t="s">
        <v>95</v>
      </c>
      <c r="P19" s="147">
        <v>2</v>
      </c>
      <c r="Q19" s="67"/>
      <c r="R19" s="70"/>
      <c r="S19" s="69"/>
      <c r="T19" s="70"/>
      <c r="U19" s="70"/>
      <c r="V19" s="71"/>
      <c r="W19" s="72">
        <v>60</v>
      </c>
      <c r="X19" s="73">
        <v>3</v>
      </c>
      <c r="Y19" s="112"/>
    </row>
    <row r="20" spans="1:25" x14ac:dyDescent="0.3">
      <c r="A20" s="7" t="s">
        <v>177</v>
      </c>
      <c r="B20" s="62" t="s">
        <v>128</v>
      </c>
      <c r="C20" s="74" t="s">
        <v>16</v>
      </c>
      <c r="D20" s="86" t="s">
        <v>113</v>
      </c>
      <c r="E20" s="92"/>
      <c r="F20" s="68"/>
      <c r="G20" s="93"/>
      <c r="H20" s="68"/>
      <c r="I20" s="68"/>
      <c r="J20" s="94"/>
      <c r="K20" s="88"/>
      <c r="L20" s="91"/>
      <c r="M20" s="146"/>
      <c r="N20" s="91"/>
      <c r="O20" s="91"/>
      <c r="P20" s="147"/>
      <c r="Q20" s="67">
        <v>30</v>
      </c>
      <c r="R20" s="91" t="s">
        <v>95</v>
      </c>
      <c r="S20" s="69">
        <v>2</v>
      </c>
      <c r="T20" s="70"/>
      <c r="U20" s="91"/>
      <c r="V20" s="71"/>
      <c r="W20" s="72">
        <f t="shared" ref="W20:W29" si="3">SUM(E20,H20,K20,N20,Q20,T20)</f>
        <v>30</v>
      </c>
      <c r="X20" s="73">
        <f t="shared" ref="X20:X29" si="4">SUM(G20,J20,M20,P20,S20,V20)</f>
        <v>2</v>
      </c>
      <c r="Y20" s="112"/>
    </row>
    <row r="21" spans="1:25" x14ac:dyDescent="0.3">
      <c r="A21" s="7" t="s">
        <v>177</v>
      </c>
      <c r="B21" s="62" t="s">
        <v>26</v>
      </c>
      <c r="C21" s="74" t="s">
        <v>16</v>
      </c>
      <c r="D21" s="82" t="s">
        <v>113</v>
      </c>
      <c r="E21" s="65">
        <v>30</v>
      </c>
      <c r="F21" s="56" t="s">
        <v>109</v>
      </c>
      <c r="G21" s="17">
        <v>1</v>
      </c>
      <c r="H21" s="56">
        <v>30</v>
      </c>
      <c r="I21" s="56" t="s">
        <v>95</v>
      </c>
      <c r="J21" s="66">
        <v>2</v>
      </c>
      <c r="K21" s="88"/>
      <c r="L21" s="91"/>
      <c r="M21" s="146"/>
      <c r="N21" s="91"/>
      <c r="O21" s="91"/>
      <c r="P21" s="147"/>
      <c r="Q21" s="67"/>
      <c r="R21" s="70"/>
      <c r="S21" s="69"/>
      <c r="T21" s="70"/>
      <c r="U21" s="70"/>
      <c r="V21" s="71"/>
      <c r="W21" s="72">
        <f t="shared" si="3"/>
        <v>60</v>
      </c>
      <c r="X21" s="73">
        <f t="shared" si="4"/>
        <v>3</v>
      </c>
      <c r="Y21" s="112"/>
    </row>
    <row r="22" spans="1:25" ht="15" customHeight="1" x14ac:dyDescent="0.3">
      <c r="A22" s="7" t="s">
        <v>179</v>
      </c>
      <c r="B22" s="62" t="s">
        <v>27</v>
      </c>
      <c r="C22" s="74" t="s">
        <v>16</v>
      </c>
      <c r="D22" s="53" t="s">
        <v>115</v>
      </c>
      <c r="E22" s="92">
        <v>30</v>
      </c>
      <c r="F22" s="91" t="s">
        <v>109</v>
      </c>
      <c r="G22" s="93">
        <v>1</v>
      </c>
      <c r="H22" s="68">
        <v>30</v>
      </c>
      <c r="I22" s="91" t="s">
        <v>95</v>
      </c>
      <c r="J22" s="94">
        <v>2</v>
      </c>
      <c r="K22" s="88"/>
      <c r="L22" s="91"/>
      <c r="M22" s="146"/>
      <c r="N22" s="91"/>
      <c r="O22" s="91"/>
      <c r="P22" s="147"/>
      <c r="Q22" s="67"/>
      <c r="R22" s="70"/>
      <c r="S22" s="69"/>
      <c r="T22" s="70"/>
      <c r="U22" s="70"/>
      <c r="V22" s="71"/>
      <c r="W22" s="72">
        <f t="shared" si="3"/>
        <v>60</v>
      </c>
      <c r="X22" s="73">
        <f t="shared" si="4"/>
        <v>3</v>
      </c>
      <c r="Y22" s="112"/>
    </row>
    <row r="23" spans="1:25" x14ac:dyDescent="0.3">
      <c r="A23" s="7" t="s">
        <v>179</v>
      </c>
      <c r="B23" s="62" t="s">
        <v>28</v>
      </c>
      <c r="C23" s="74" t="s">
        <v>16</v>
      </c>
      <c r="D23" s="53" t="s">
        <v>115</v>
      </c>
      <c r="E23" s="92"/>
      <c r="F23" s="77"/>
      <c r="G23" s="93"/>
      <c r="H23" s="68"/>
      <c r="I23" s="68"/>
      <c r="J23" s="94"/>
      <c r="K23" s="88"/>
      <c r="L23" s="91"/>
      <c r="M23" s="146"/>
      <c r="N23" s="91"/>
      <c r="O23" s="91"/>
      <c r="P23" s="147"/>
      <c r="Q23" s="67">
        <v>15</v>
      </c>
      <c r="R23" s="70" t="s">
        <v>109</v>
      </c>
      <c r="S23" s="69">
        <v>1</v>
      </c>
      <c r="T23" s="70"/>
      <c r="U23" s="70"/>
      <c r="V23" s="71"/>
      <c r="W23" s="72">
        <f t="shared" si="3"/>
        <v>15</v>
      </c>
      <c r="X23" s="73">
        <f t="shared" si="4"/>
        <v>1</v>
      </c>
      <c r="Y23" s="112"/>
    </row>
    <row r="24" spans="1:25" x14ac:dyDescent="0.3">
      <c r="A24" s="7" t="s">
        <v>179</v>
      </c>
      <c r="B24" s="62" t="s">
        <v>29</v>
      </c>
      <c r="C24" s="74" t="s">
        <v>16</v>
      </c>
      <c r="D24" s="53" t="s">
        <v>115</v>
      </c>
      <c r="E24" s="156"/>
      <c r="F24" s="157"/>
      <c r="G24" s="158"/>
      <c r="H24" s="159">
        <v>15</v>
      </c>
      <c r="I24" s="91" t="s">
        <v>95</v>
      </c>
      <c r="J24" s="94">
        <v>1</v>
      </c>
      <c r="K24" s="88"/>
      <c r="L24" s="91"/>
      <c r="M24" s="146"/>
      <c r="N24" s="91"/>
      <c r="O24" s="91"/>
      <c r="P24" s="147"/>
      <c r="Q24" s="67"/>
      <c r="R24" s="70"/>
      <c r="S24" s="69"/>
      <c r="T24" s="70"/>
      <c r="U24" s="70"/>
      <c r="V24" s="71"/>
      <c r="W24" s="72">
        <f t="shared" si="3"/>
        <v>15</v>
      </c>
      <c r="X24" s="73">
        <f t="shared" si="4"/>
        <v>1</v>
      </c>
      <c r="Y24" s="112"/>
    </row>
    <row r="25" spans="1:25" x14ac:dyDescent="0.3">
      <c r="A25" s="7" t="s">
        <v>179</v>
      </c>
      <c r="B25" s="62" t="s">
        <v>30</v>
      </c>
      <c r="C25" s="74" t="s">
        <v>16</v>
      </c>
      <c r="D25" s="53" t="s">
        <v>115</v>
      </c>
      <c r="E25" s="92">
        <v>2</v>
      </c>
      <c r="F25" s="115" t="s">
        <v>109</v>
      </c>
      <c r="G25" s="93">
        <v>0</v>
      </c>
      <c r="H25" s="68"/>
      <c r="I25" s="68"/>
      <c r="J25" s="94"/>
      <c r="K25" s="88"/>
      <c r="L25" s="91"/>
      <c r="M25" s="146"/>
      <c r="N25" s="91"/>
      <c r="O25" s="91"/>
      <c r="P25" s="147"/>
      <c r="Q25" s="67"/>
      <c r="R25" s="70"/>
      <c r="S25" s="69"/>
      <c r="T25" s="70"/>
      <c r="U25" s="70"/>
      <c r="V25" s="71"/>
      <c r="W25" s="72">
        <f t="shared" si="3"/>
        <v>2</v>
      </c>
      <c r="X25" s="73">
        <f t="shared" si="4"/>
        <v>0</v>
      </c>
      <c r="Y25" s="112"/>
    </row>
    <row r="26" spans="1:25" x14ac:dyDescent="0.3">
      <c r="A26" s="7" t="s">
        <v>179</v>
      </c>
      <c r="B26" s="62" t="s">
        <v>31</v>
      </c>
      <c r="C26" s="74" t="s">
        <v>16</v>
      </c>
      <c r="D26" s="53" t="s">
        <v>115</v>
      </c>
      <c r="E26" s="92">
        <v>3</v>
      </c>
      <c r="F26" s="91" t="s">
        <v>109</v>
      </c>
      <c r="G26" s="93">
        <v>0</v>
      </c>
      <c r="H26" s="68"/>
      <c r="I26" s="68"/>
      <c r="J26" s="94"/>
      <c r="K26" s="88"/>
      <c r="L26" s="91"/>
      <c r="M26" s="146"/>
      <c r="N26" s="91"/>
      <c r="O26" s="91"/>
      <c r="P26" s="147"/>
      <c r="Q26" s="67"/>
      <c r="R26" s="70"/>
      <c r="S26" s="69"/>
      <c r="T26" s="70"/>
      <c r="U26" s="70"/>
      <c r="V26" s="71"/>
      <c r="W26" s="72">
        <f t="shared" si="3"/>
        <v>3</v>
      </c>
      <c r="X26" s="73">
        <f t="shared" si="4"/>
        <v>0</v>
      </c>
      <c r="Y26" s="112"/>
    </row>
    <row r="27" spans="1:25" x14ac:dyDescent="0.3">
      <c r="A27" s="7" t="s">
        <v>179</v>
      </c>
      <c r="B27" s="95" t="s">
        <v>32</v>
      </c>
      <c r="C27" s="52" t="s">
        <v>19</v>
      </c>
      <c r="D27" s="86" t="s">
        <v>113</v>
      </c>
      <c r="E27" s="92">
        <v>30</v>
      </c>
      <c r="F27" s="104" t="s">
        <v>110</v>
      </c>
      <c r="G27" s="93">
        <v>2</v>
      </c>
      <c r="H27" s="68">
        <v>30</v>
      </c>
      <c r="I27" s="91" t="s">
        <v>110</v>
      </c>
      <c r="J27" s="94">
        <v>2</v>
      </c>
      <c r="K27" s="88">
        <v>30</v>
      </c>
      <c r="L27" s="91" t="s">
        <v>110</v>
      </c>
      <c r="M27" s="146">
        <v>2</v>
      </c>
      <c r="N27" s="91">
        <v>30</v>
      </c>
      <c r="O27" s="91" t="s">
        <v>95</v>
      </c>
      <c r="P27" s="147">
        <v>3</v>
      </c>
      <c r="Q27" s="67"/>
      <c r="R27" s="70"/>
      <c r="S27" s="69"/>
      <c r="T27" s="70"/>
      <c r="U27" s="70"/>
      <c r="V27" s="71"/>
      <c r="W27" s="72">
        <f t="shared" si="3"/>
        <v>120</v>
      </c>
      <c r="X27" s="161">
        <f t="shared" si="4"/>
        <v>9</v>
      </c>
      <c r="Y27" s="112"/>
    </row>
    <row r="28" spans="1:25" x14ac:dyDescent="0.3">
      <c r="A28" s="7" t="s">
        <v>179</v>
      </c>
      <c r="B28" s="95" t="s">
        <v>33</v>
      </c>
      <c r="C28" s="52" t="s">
        <v>19</v>
      </c>
      <c r="D28" s="86" t="s">
        <v>113</v>
      </c>
      <c r="E28" s="569">
        <v>30</v>
      </c>
      <c r="F28" s="568" t="s">
        <v>109</v>
      </c>
      <c r="G28" s="570">
        <v>0</v>
      </c>
      <c r="H28" s="162"/>
      <c r="I28" s="91"/>
      <c r="J28" s="147"/>
      <c r="K28" s="148"/>
      <c r="L28" s="73"/>
      <c r="M28" s="73"/>
      <c r="N28" s="73"/>
      <c r="O28" s="73"/>
      <c r="P28" s="149"/>
      <c r="Q28" s="67"/>
      <c r="R28" s="70"/>
      <c r="S28" s="69"/>
      <c r="T28" s="70"/>
      <c r="U28" s="70"/>
      <c r="V28" s="71"/>
      <c r="W28" s="72">
        <f t="shared" si="3"/>
        <v>30</v>
      </c>
      <c r="X28" s="161">
        <f t="shared" si="4"/>
        <v>0</v>
      </c>
      <c r="Y28" s="112"/>
    </row>
    <row r="29" spans="1:25" ht="15.75" thickBot="1" x14ac:dyDescent="0.35">
      <c r="A29" s="7" t="s">
        <v>179</v>
      </c>
      <c r="B29" s="98" t="s">
        <v>48</v>
      </c>
      <c r="C29" s="99" t="s">
        <v>16</v>
      </c>
      <c r="D29" s="100" t="s">
        <v>115</v>
      </c>
      <c r="E29" s="151"/>
      <c r="F29" s="42"/>
      <c r="G29" s="152"/>
      <c r="H29" s="77"/>
      <c r="I29" s="77"/>
      <c r="J29" s="102"/>
      <c r="K29" s="103"/>
      <c r="L29" s="104"/>
      <c r="M29" s="105"/>
      <c r="N29" s="104"/>
      <c r="O29" s="104"/>
      <c r="P29" s="106"/>
      <c r="Q29" s="107">
        <v>15</v>
      </c>
      <c r="R29" s="104" t="s">
        <v>95</v>
      </c>
      <c r="S29" s="75">
        <v>1</v>
      </c>
      <c r="T29" s="76"/>
      <c r="U29" s="76"/>
      <c r="V29" s="108"/>
      <c r="W29" s="109">
        <f t="shared" si="3"/>
        <v>15</v>
      </c>
      <c r="X29" s="110">
        <f t="shared" si="4"/>
        <v>1</v>
      </c>
      <c r="Y29" s="112"/>
    </row>
    <row r="30" spans="1:25" ht="15.75" thickBot="1" x14ac:dyDescent="0.35">
      <c r="B30" s="656" t="s">
        <v>147</v>
      </c>
      <c r="C30" s="668"/>
      <c r="D30" s="668"/>
      <c r="E30" s="668"/>
      <c r="F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9"/>
      <c r="X30" s="165">
        <v>25</v>
      </c>
      <c r="Y30" s="112"/>
    </row>
    <row r="31" spans="1:25" x14ac:dyDescent="0.3">
      <c r="B31" s="189"/>
      <c r="C31" s="111"/>
      <c r="D31" s="166" t="s">
        <v>36</v>
      </c>
      <c r="E31" s="167">
        <f>SUM(E5:E29)</f>
        <v>275</v>
      </c>
      <c r="F31" s="167"/>
      <c r="G31" s="168">
        <f>SUM(G5:G29)</f>
        <v>19</v>
      </c>
      <c r="H31" s="167">
        <f>SUM(H5:H29)</f>
        <v>255</v>
      </c>
      <c r="I31" s="167"/>
      <c r="J31" s="168">
        <f>SUM(J5:J29)</f>
        <v>23</v>
      </c>
      <c r="K31" s="169">
        <f>SUM(K5:K30)</f>
        <v>375</v>
      </c>
      <c r="L31" s="169"/>
      <c r="M31" s="170">
        <f>SUM(M5:M30)</f>
        <v>33</v>
      </c>
      <c r="N31" s="169">
        <f>SUM(N5:N30)</f>
        <v>345</v>
      </c>
      <c r="O31" s="169"/>
      <c r="P31" s="171">
        <f>SUM(P5:P30)</f>
        <v>33</v>
      </c>
      <c r="Q31" s="172">
        <f>SUM(Q5:Q30)</f>
        <v>345</v>
      </c>
      <c r="R31" s="172"/>
      <c r="S31" s="173">
        <f>SUM(S5:S30)</f>
        <v>31</v>
      </c>
      <c r="T31" s="172">
        <f>SUM(T5:T30)</f>
        <v>210</v>
      </c>
      <c r="U31" s="172"/>
      <c r="V31" s="173">
        <f>SUM(V5:V30)</f>
        <v>32</v>
      </c>
      <c r="W31" s="166">
        <f>SUM(W5:W29)</f>
        <v>1745</v>
      </c>
      <c r="X31" s="174">
        <f>SUM(X4:X29)</f>
        <v>155</v>
      </c>
      <c r="Y31" s="112"/>
    </row>
    <row r="32" spans="1:25" x14ac:dyDescent="0.3">
      <c r="B32" s="111"/>
      <c r="C32" s="111"/>
      <c r="D32" s="208" t="s">
        <v>37</v>
      </c>
      <c r="E32" s="576">
        <f>SUM(E31,H31)-(E13+H13)</f>
        <v>530</v>
      </c>
      <c r="F32" s="576"/>
      <c r="G32" s="576"/>
      <c r="H32" s="576">
        <f>SUM(G31,J31)</f>
        <v>42</v>
      </c>
      <c r="I32" s="576"/>
      <c r="J32" s="576"/>
      <c r="K32" s="576">
        <f>SUM(K31,N31)-(K13+N13)</f>
        <v>690</v>
      </c>
      <c r="L32" s="576"/>
      <c r="M32" s="576"/>
      <c r="N32" s="576">
        <f>SUM(M31,P31)</f>
        <v>66</v>
      </c>
      <c r="O32" s="576"/>
      <c r="P32" s="576"/>
      <c r="Q32" s="576">
        <f>SUM(Q31,T31)-(Q13+T13)</f>
        <v>525</v>
      </c>
      <c r="R32" s="576"/>
      <c r="S32" s="576"/>
      <c r="T32" s="576">
        <f>SUM(S31,V31)</f>
        <v>63</v>
      </c>
      <c r="U32" s="576"/>
      <c r="V32" s="576"/>
      <c r="W32" s="335"/>
      <c r="X32" s="119">
        <f>X31+X30</f>
        <v>180</v>
      </c>
      <c r="Y32" s="112"/>
    </row>
    <row r="33" spans="2:24" x14ac:dyDescent="0.3">
      <c r="B33" s="10"/>
      <c r="C33" s="10"/>
      <c r="D33" s="1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2">
        <f>SUM(X27,X28,X13,X7,X6,X30,X16)</f>
        <v>60</v>
      </c>
      <c r="X33" s="24" t="s">
        <v>7</v>
      </c>
    </row>
    <row r="34" spans="2:24" x14ac:dyDescent="0.3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2">
        <f>(100*W33)/X32</f>
        <v>33.333333333333336</v>
      </c>
      <c r="X34" s="16"/>
    </row>
  </sheetData>
  <sheetProtection selectLockedCells="1" selectUnlockedCells="1"/>
  <mergeCells count="23">
    <mergeCell ref="D2:D4"/>
    <mergeCell ref="K2:P2"/>
    <mergeCell ref="K3:M3"/>
    <mergeCell ref="N3:P3"/>
    <mergeCell ref="E2:J2"/>
    <mergeCell ref="E3:G3"/>
    <mergeCell ref="H3:J3"/>
    <mergeCell ref="B30:W30"/>
    <mergeCell ref="W2:W4"/>
    <mergeCell ref="Q3:S3"/>
    <mergeCell ref="B1:X1"/>
    <mergeCell ref="E32:G32"/>
    <mergeCell ref="H32:J32"/>
    <mergeCell ref="K32:M32"/>
    <mergeCell ref="N32:P32"/>
    <mergeCell ref="T3:V3"/>
    <mergeCell ref="T32:V32"/>
    <mergeCell ref="Q2:V2"/>
    <mergeCell ref="Q32:S32"/>
    <mergeCell ref="W8:X8"/>
    <mergeCell ref="X2:X4"/>
    <mergeCell ref="B2:B4"/>
    <mergeCell ref="C2:C4"/>
  </mergeCells>
  <pageMargins left="0.25" right="0.25" top="0.75" bottom="0.75" header="0.3" footer="0.3"/>
  <pageSetup paperSize="9" scale="90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Y32"/>
  <sheetViews>
    <sheetView topLeftCell="A2" zoomScaleNormal="100" workbookViewId="0">
      <selection activeCell="A5" sqref="A5"/>
    </sheetView>
  </sheetViews>
  <sheetFormatPr defaultColWidth="11.42578125" defaultRowHeight="15" x14ac:dyDescent="0.3"/>
  <cols>
    <col min="1" max="1" width="11.42578125" style="475"/>
    <col min="2" max="2" width="35.7109375" style="475" bestFit="1" customWidth="1"/>
    <col min="3" max="3" width="13.5703125" style="475" bestFit="1" customWidth="1"/>
    <col min="4" max="4" width="8.42578125" style="475" bestFit="1" customWidth="1"/>
    <col min="5" max="5" width="5.5703125" style="475" bestFit="1" customWidth="1"/>
    <col min="6" max="6" width="4" style="475" bestFit="1" customWidth="1"/>
    <col min="7" max="7" width="5.28515625" style="475" bestFit="1" customWidth="1"/>
    <col min="8" max="8" width="5.5703125" style="475" bestFit="1" customWidth="1"/>
    <col min="9" max="9" width="4" style="475" bestFit="1" customWidth="1"/>
    <col min="10" max="10" width="5.28515625" style="475" bestFit="1" customWidth="1"/>
    <col min="11" max="11" width="5.5703125" style="475" bestFit="1" customWidth="1"/>
    <col min="12" max="12" width="4" style="475" bestFit="1" customWidth="1"/>
    <col min="13" max="13" width="5.28515625" style="475" bestFit="1" customWidth="1"/>
    <col min="14" max="14" width="5.5703125" style="475" bestFit="1" customWidth="1"/>
    <col min="15" max="15" width="4" style="475" bestFit="1" customWidth="1"/>
    <col min="16" max="16" width="5.28515625" style="475" bestFit="1" customWidth="1"/>
    <col min="17" max="17" width="6.140625" style="475" bestFit="1" customWidth="1"/>
    <col min="18" max="18" width="6.28515625" style="475" bestFit="1" customWidth="1"/>
    <col min="19" max="16384" width="11.42578125" style="475"/>
  </cols>
  <sheetData>
    <row r="1" spans="1:25" ht="15.75" thickBot="1" x14ac:dyDescent="0.35">
      <c r="B1" s="687" t="s">
        <v>174</v>
      </c>
      <c r="C1" s="687"/>
      <c r="D1" s="687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7"/>
      <c r="R1" s="687"/>
      <c r="S1" s="474"/>
      <c r="T1" s="474"/>
      <c r="U1" s="474"/>
      <c r="V1" s="474"/>
      <c r="W1" s="474"/>
      <c r="X1" s="474"/>
      <c r="Y1" s="474"/>
    </row>
    <row r="2" spans="1:25" x14ac:dyDescent="0.3">
      <c r="B2" s="697" t="s">
        <v>0</v>
      </c>
      <c r="C2" s="692" t="s">
        <v>1</v>
      </c>
      <c r="D2" s="698" t="s">
        <v>2</v>
      </c>
      <c r="E2" s="699" t="s">
        <v>3</v>
      </c>
      <c r="F2" s="700"/>
      <c r="G2" s="700"/>
      <c r="H2" s="700"/>
      <c r="I2" s="700"/>
      <c r="J2" s="701"/>
      <c r="K2" s="702" t="s">
        <v>4</v>
      </c>
      <c r="L2" s="703"/>
      <c r="M2" s="703"/>
      <c r="N2" s="703"/>
      <c r="O2" s="703"/>
      <c r="P2" s="704"/>
      <c r="Q2" s="691" t="s">
        <v>6</v>
      </c>
      <c r="R2" s="692" t="s">
        <v>7</v>
      </c>
      <c r="S2" s="474"/>
      <c r="T2" s="474"/>
      <c r="U2" s="474"/>
      <c r="V2" s="474"/>
      <c r="W2" s="474"/>
      <c r="X2" s="474"/>
      <c r="Y2" s="474"/>
    </row>
    <row r="3" spans="1:25" x14ac:dyDescent="0.3">
      <c r="B3" s="697"/>
      <c r="C3" s="692"/>
      <c r="D3" s="698"/>
      <c r="E3" s="693" t="s">
        <v>8</v>
      </c>
      <c r="F3" s="694"/>
      <c r="G3" s="694"/>
      <c r="H3" s="694" t="s">
        <v>9</v>
      </c>
      <c r="I3" s="694"/>
      <c r="J3" s="695"/>
      <c r="K3" s="685" t="s">
        <v>10</v>
      </c>
      <c r="L3" s="686"/>
      <c r="M3" s="686"/>
      <c r="N3" s="686" t="s">
        <v>11</v>
      </c>
      <c r="O3" s="686"/>
      <c r="P3" s="696"/>
      <c r="Q3" s="691"/>
      <c r="R3" s="692"/>
      <c r="S3" s="474"/>
      <c r="T3" s="474"/>
      <c r="U3" s="474"/>
      <c r="V3" s="474"/>
      <c r="W3" s="474"/>
      <c r="X3" s="474"/>
      <c r="Y3" s="474"/>
    </row>
    <row r="4" spans="1:25" ht="15.75" thickBot="1" x14ac:dyDescent="0.35">
      <c r="B4" s="697"/>
      <c r="C4" s="692"/>
      <c r="D4" s="698"/>
      <c r="E4" s="476" t="s">
        <v>14</v>
      </c>
      <c r="F4" s="477" t="s">
        <v>15</v>
      </c>
      <c r="G4" s="478" t="s">
        <v>7</v>
      </c>
      <c r="H4" s="477" t="s">
        <v>14</v>
      </c>
      <c r="I4" s="477" t="s">
        <v>15</v>
      </c>
      <c r="J4" s="479" t="s">
        <v>7</v>
      </c>
      <c r="K4" s="480" t="s">
        <v>14</v>
      </c>
      <c r="L4" s="477" t="s">
        <v>15</v>
      </c>
      <c r="M4" s="481" t="s">
        <v>7</v>
      </c>
      <c r="N4" s="482" t="s">
        <v>14</v>
      </c>
      <c r="O4" s="477" t="s">
        <v>15</v>
      </c>
      <c r="P4" s="483" t="s">
        <v>7</v>
      </c>
      <c r="Q4" s="691"/>
      <c r="R4" s="692"/>
      <c r="S4" s="474"/>
      <c r="T4" s="474"/>
      <c r="U4" s="474"/>
      <c r="V4" s="474"/>
      <c r="W4" s="474"/>
      <c r="X4" s="474"/>
      <c r="Y4" s="474"/>
    </row>
    <row r="5" spans="1:25" ht="15" customHeight="1" x14ac:dyDescent="0.3">
      <c r="A5" s="7" t="s">
        <v>178</v>
      </c>
      <c r="B5" s="484" t="s">
        <v>92</v>
      </c>
      <c r="C5" s="485" t="s">
        <v>16</v>
      </c>
      <c r="D5" s="486" t="s">
        <v>112</v>
      </c>
      <c r="E5" s="487">
        <v>30</v>
      </c>
      <c r="F5" s="488" t="s">
        <v>108</v>
      </c>
      <c r="G5" s="489">
        <v>9</v>
      </c>
      <c r="H5" s="488">
        <v>30</v>
      </c>
      <c r="I5" s="488" t="s">
        <v>108</v>
      </c>
      <c r="J5" s="490">
        <v>9</v>
      </c>
      <c r="K5" s="491">
        <v>30</v>
      </c>
      <c r="L5" s="488" t="s">
        <v>108</v>
      </c>
      <c r="M5" s="492">
        <v>10</v>
      </c>
      <c r="N5" s="493">
        <v>30</v>
      </c>
      <c r="O5" s="488" t="s">
        <v>125</v>
      </c>
      <c r="P5" s="494">
        <v>16</v>
      </c>
      <c r="Q5" s="495">
        <f t="shared" ref="Q5:Q25" si="0">SUM(E5,H5,K5,N5)</f>
        <v>120</v>
      </c>
      <c r="R5" s="496">
        <f t="shared" ref="R5:R25" si="1">SUM(G5,J5,M5,P5)</f>
        <v>44</v>
      </c>
      <c r="S5" s="474"/>
      <c r="T5" s="474"/>
      <c r="U5" s="474"/>
      <c r="V5" s="474"/>
      <c r="W5" s="474"/>
      <c r="X5" s="474"/>
      <c r="Y5" s="474"/>
    </row>
    <row r="6" spans="1:25" x14ac:dyDescent="0.3">
      <c r="A6" s="7" t="s">
        <v>177</v>
      </c>
      <c r="B6" s="497" t="s">
        <v>38</v>
      </c>
      <c r="C6" s="498" t="s">
        <v>19</v>
      </c>
      <c r="D6" s="499" t="s">
        <v>113</v>
      </c>
      <c r="E6" s="500"/>
      <c r="F6" s="501"/>
      <c r="G6" s="502"/>
      <c r="H6" s="501"/>
      <c r="I6" s="501"/>
      <c r="J6" s="503"/>
      <c r="K6" s="504">
        <v>15</v>
      </c>
      <c r="L6" s="501" t="s">
        <v>109</v>
      </c>
      <c r="M6" s="505">
        <v>3</v>
      </c>
      <c r="N6" s="506"/>
      <c r="O6" s="501"/>
      <c r="P6" s="507"/>
      <c r="Q6" s="495">
        <f t="shared" si="0"/>
        <v>15</v>
      </c>
      <c r="R6" s="496">
        <f t="shared" si="1"/>
        <v>3</v>
      </c>
      <c r="S6" s="474"/>
      <c r="T6" s="474"/>
      <c r="U6" s="474"/>
      <c r="V6" s="474"/>
      <c r="W6" s="474"/>
      <c r="X6" s="474"/>
      <c r="Y6" s="474"/>
    </row>
    <row r="7" spans="1:25" x14ac:dyDescent="0.3">
      <c r="A7" s="7" t="s">
        <v>177</v>
      </c>
      <c r="B7" s="497" t="s">
        <v>39</v>
      </c>
      <c r="C7" s="498" t="s">
        <v>19</v>
      </c>
      <c r="D7" s="499" t="s">
        <v>94</v>
      </c>
      <c r="E7" s="500"/>
      <c r="F7" s="501"/>
      <c r="G7" s="502"/>
      <c r="H7" s="501"/>
      <c r="I7" s="501"/>
      <c r="J7" s="503"/>
      <c r="K7" s="504"/>
      <c r="L7" s="501"/>
      <c r="M7" s="505"/>
      <c r="N7" s="506">
        <v>4</v>
      </c>
      <c r="O7" s="501" t="s">
        <v>109</v>
      </c>
      <c r="P7" s="507">
        <v>4</v>
      </c>
      <c r="Q7" s="495">
        <f t="shared" si="0"/>
        <v>4</v>
      </c>
      <c r="R7" s="496">
        <f t="shared" si="1"/>
        <v>4</v>
      </c>
      <c r="S7" s="474"/>
      <c r="T7" s="474"/>
      <c r="U7" s="474"/>
      <c r="V7" s="474"/>
      <c r="W7" s="474"/>
      <c r="X7" s="474"/>
      <c r="Y7" s="474"/>
    </row>
    <row r="8" spans="1:25" x14ac:dyDescent="0.3">
      <c r="A8" s="7" t="s">
        <v>177</v>
      </c>
      <c r="B8" s="497" t="s">
        <v>18</v>
      </c>
      <c r="C8" s="508" t="s">
        <v>19</v>
      </c>
      <c r="D8" s="509" t="s">
        <v>115</v>
      </c>
      <c r="E8" s="504">
        <v>30</v>
      </c>
      <c r="F8" s="501" t="s">
        <v>108</v>
      </c>
      <c r="G8" s="505">
        <v>5</v>
      </c>
      <c r="H8" s="506">
        <v>30</v>
      </c>
      <c r="I8" s="501" t="s">
        <v>108</v>
      </c>
      <c r="J8" s="507">
        <v>5</v>
      </c>
      <c r="K8" s="510"/>
      <c r="L8" s="485"/>
      <c r="M8" s="485"/>
      <c r="N8" s="485"/>
      <c r="O8" s="485"/>
      <c r="P8" s="511"/>
      <c r="Q8" s="495">
        <f t="shared" si="0"/>
        <v>60</v>
      </c>
      <c r="R8" s="496">
        <f t="shared" si="1"/>
        <v>10</v>
      </c>
      <c r="S8" s="474"/>
      <c r="T8" s="474"/>
      <c r="U8" s="474"/>
      <c r="V8" s="474"/>
      <c r="W8" s="474"/>
      <c r="X8" s="474"/>
      <c r="Y8" s="474"/>
    </row>
    <row r="9" spans="1:25" x14ac:dyDescent="0.3">
      <c r="A9" s="7" t="s">
        <v>177</v>
      </c>
      <c r="B9" s="497" t="s">
        <v>120</v>
      </c>
      <c r="C9" s="508" t="s">
        <v>19</v>
      </c>
      <c r="D9" s="509" t="s">
        <v>115</v>
      </c>
      <c r="E9" s="504">
        <v>15</v>
      </c>
      <c r="F9" s="501" t="s">
        <v>108</v>
      </c>
      <c r="G9" s="505">
        <v>5</v>
      </c>
      <c r="H9" s="506">
        <v>15</v>
      </c>
      <c r="I9" s="501" t="s">
        <v>108</v>
      </c>
      <c r="J9" s="507">
        <v>5</v>
      </c>
      <c r="K9" s="510"/>
      <c r="L9" s="485"/>
      <c r="M9" s="485"/>
      <c r="N9" s="485"/>
      <c r="O9" s="485"/>
      <c r="P9" s="511"/>
      <c r="Q9" s="689" t="s">
        <v>127</v>
      </c>
      <c r="R9" s="690"/>
      <c r="S9" s="474"/>
      <c r="T9" s="474"/>
      <c r="U9" s="474"/>
      <c r="V9" s="474"/>
      <c r="W9" s="474"/>
      <c r="X9" s="474"/>
      <c r="Y9" s="474"/>
    </row>
    <row r="10" spans="1:25" x14ac:dyDescent="0.3">
      <c r="A10" s="7" t="s">
        <v>178</v>
      </c>
      <c r="B10" s="512" t="s">
        <v>51</v>
      </c>
      <c r="C10" s="513" t="s">
        <v>16</v>
      </c>
      <c r="D10" s="499" t="s">
        <v>94</v>
      </c>
      <c r="E10" s="500">
        <v>15</v>
      </c>
      <c r="F10" s="501" t="s">
        <v>109</v>
      </c>
      <c r="G10" s="502">
        <v>1</v>
      </c>
      <c r="H10" s="501">
        <v>15</v>
      </c>
      <c r="I10" s="501" t="s">
        <v>109</v>
      </c>
      <c r="J10" s="503">
        <v>1</v>
      </c>
      <c r="K10" s="504">
        <v>30</v>
      </c>
      <c r="L10" s="501" t="s">
        <v>109</v>
      </c>
      <c r="M10" s="505">
        <v>1</v>
      </c>
      <c r="N10" s="506">
        <v>30</v>
      </c>
      <c r="O10" s="501" t="s">
        <v>109</v>
      </c>
      <c r="P10" s="507">
        <v>1</v>
      </c>
      <c r="Q10" s="495">
        <f t="shared" si="0"/>
        <v>90</v>
      </c>
      <c r="R10" s="496">
        <f t="shared" si="1"/>
        <v>4</v>
      </c>
      <c r="S10" s="474"/>
      <c r="T10" s="474"/>
      <c r="U10" s="474"/>
      <c r="V10" s="474"/>
      <c r="W10" s="474"/>
      <c r="X10" s="474"/>
      <c r="Y10" s="474"/>
    </row>
    <row r="11" spans="1:25" x14ac:dyDescent="0.3">
      <c r="A11" s="7" t="s">
        <v>178</v>
      </c>
      <c r="B11" s="514" t="s">
        <v>52</v>
      </c>
      <c r="C11" s="513" t="s">
        <v>16</v>
      </c>
      <c r="D11" s="499" t="s">
        <v>21</v>
      </c>
      <c r="E11" s="500">
        <v>15</v>
      </c>
      <c r="F11" s="501" t="s">
        <v>109</v>
      </c>
      <c r="G11" s="502">
        <v>1</v>
      </c>
      <c r="H11" s="501">
        <v>15</v>
      </c>
      <c r="I11" s="501" t="s">
        <v>109</v>
      </c>
      <c r="J11" s="503">
        <v>1</v>
      </c>
      <c r="K11" s="504"/>
      <c r="L11" s="501"/>
      <c r="M11" s="505"/>
      <c r="N11" s="506"/>
      <c r="O11" s="501"/>
      <c r="P11" s="507"/>
      <c r="Q11" s="495">
        <f t="shared" si="0"/>
        <v>30</v>
      </c>
      <c r="R11" s="496">
        <f t="shared" si="1"/>
        <v>2</v>
      </c>
      <c r="S11" s="474"/>
      <c r="T11" s="474"/>
      <c r="U11" s="474"/>
      <c r="V11" s="474"/>
      <c r="W11" s="474"/>
      <c r="X11" s="474"/>
      <c r="Y11" s="474"/>
    </row>
    <row r="12" spans="1:25" x14ac:dyDescent="0.3">
      <c r="A12" s="7" t="s">
        <v>178</v>
      </c>
      <c r="B12" s="514" t="s">
        <v>121</v>
      </c>
      <c r="C12" s="513" t="s">
        <v>16</v>
      </c>
      <c r="D12" s="499" t="s">
        <v>105</v>
      </c>
      <c r="E12" s="500">
        <v>15</v>
      </c>
      <c r="F12" s="501" t="s">
        <v>109</v>
      </c>
      <c r="G12" s="502">
        <v>1</v>
      </c>
      <c r="H12" s="501">
        <v>15</v>
      </c>
      <c r="I12" s="501" t="s">
        <v>109</v>
      </c>
      <c r="J12" s="503">
        <v>1</v>
      </c>
      <c r="K12" s="504"/>
      <c r="L12" s="501"/>
      <c r="M12" s="505"/>
      <c r="N12" s="506"/>
      <c r="O12" s="501"/>
      <c r="P12" s="507"/>
      <c r="Q12" s="495">
        <f t="shared" si="0"/>
        <v>30</v>
      </c>
      <c r="R12" s="496">
        <f t="shared" si="1"/>
        <v>2</v>
      </c>
      <c r="S12" s="474"/>
      <c r="T12" s="474"/>
      <c r="U12" s="474"/>
      <c r="V12" s="474"/>
      <c r="W12" s="474"/>
      <c r="X12" s="474"/>
      <c r="Y12" s="474"/>
    </row>
    <row r="13" spans="1:25" x14ac:dyDescent="0.3">
      <c r="A13" s="7" t="s">
        <v>178</v>
      </c>
      <c r="B13" s="514" t="s">
        <v>55</v>
      </c>
      <c r="C13" s="513" t="s">
        <v>16</v>
      </c>
      <c r="D13" s="499" t="s">
        <v>113</v>
      </c>
      <c r="E13" s="500">
        <v>30</v>
      </c>
      <c r="F13" s="501" t="s">
        <v>95</v>
      </c>
      <c r="G13" s="502">
        <v>1</v>
      </c>
      <c r="H13" s="501">
        <v>30</v>
      </c>
      <c r="I13" s="501" t="s">
        <v>95</v>
      </c>
      <c r="J13" s="503">
        <v>2</v>
      </c>
      <c r="K13" s="504"/>
      <c r="L13" s="501"/>
      <c r="M13" s="505"/>
      <c r="N13" s="506"/>
      <c r="O13" s="501"/>
      <c r="P13" s="507"/>
      <c r="Q13" s="495">
        <f t="shared" si="0"/>
        <v>60</v>
      </c>
      <c r="R13" s="496">
        <f t="shared" si="1"/>
        <v>3</v>
      </c>
      <c r="S13" s="474"/>
      <c r="T13" s="474"/>
      <c r="U13" s="474"/>
      <c r="V13" s="474"/>
      <c r="W13" s="474"/>
      <c r="X13" s="474"/>
      <c r="Y13" s="474"/>
    </row>
    <row r="14" spans="1:25" x14ac:dyDescent="0.3">
      <c r="A14" s="7" t="s">
        <v>179</v>
      </c>
      <c r="B14" s="514" t="s">
        <v>148</v>
      </c>
      <c r="C14" s="513" t="s">
        <v>16</v>
      </c>
      <c r="D14" s="509" t="s">
        <v>115</v>
      </c>
      <c r="E14" s="504">
        <v>75</v>
      </c>
      <c r="F14" s="506" t="s">
        <v>109</v>
      </c>
      <c r="G14" s="505">
        <v>4</v>
      </c>
      <c r="H14" s="506">
        <v>75</v>
      </c>
      <c r="I14" s="506" t="s">
        <v>109</v>
      </c>
      <c r="J14" s="507">
        <v>4</v>
      </c>
      <c r="K14" s="510"/>
      <c r="L14" s="485"/>
      <c r="M14" s="485"/>
      <c r="N14" s="485"/>
      <c r="O14" s="485"/>
      <c r="P14" s="511"/>
      <c r="Q14" s="495">
        <f t="shared" si="0"/>
        <v>150</v>
      </c>
      <c r="R14" s="496">
        <f t="shared" si="1"/>
        <v>8</v>
      </c>
      <c r="S14" s="474"/>
      <c r="T14" s="474"/>
      <c r="U14" s="474"/>
      <c r="V14" s="474"/>
      <c r="W14" s="474"/>
      <c r="X14" s="474"/>
      <c r="Y14" s="474"/>
    </row>
    <row r="15" spans="1:25" x14ac:dyDescent="0.3">
      <c r="A15" s="7" t="s">
        <v>177</v>
      </c>
      <c r="B15" s="514" t="s">
        <v>23</v>
      </c>
      <c r="C15" s="513" t="s">
        <v>19</v>
      </c>
      <c r="D15" s="499" t="s">
        <v>21</v>
      </c>
      <c r="E15" s="500">
        <v>45</v>
      </c>
      <c r="F15" s="506" t="s">
        <v>109</v>
      </c>
      <c r="G15" s="515">
        <v>3</v>
      </c>
      <c r="H15" s="516">
        <v>45</v>
      </c>
      <c r="I15" s="517" t="s">
        <v>109</v>
      </c>
      <c r="J15" s="503">
        <v>3</v>
      </c>
      <c r="K15" s="504">
        <v>45</v>
      </c>
      <c r="L15" s="506" t="s">
        <v>109</v>
      </c>
      <c r="M15" s="505">
        <v>3</v>
      </c>
      <c r="N15" s="506">
        <v>45</v>
      </c>
      <c r="O15" s="506" t="s">
        <v>109</v>
      </c>
      <c r="P15" s="507">
        <v>3</v>
      </c>
      <c r="Q15" s="495">
        <f t="shared" si="0"/>
        <v>180</v>
      </c>
      <c r="R15" s="496">
        <f t="shared" si="1"/>
        <v>12</v>
      </c>
      <c r="S15" s="474"/>
      <c r="T15" s="474"/>
      <c r="U15" s="474"/>
      <c r="V15" s="474"/>
      <c r="W15" s="474"/>
      <c r="X15" s="474"/>
      <c r="Y15" s="474"/>
    </row>
    <row r="16" spans="1:25" x14ac:dyDescent="0.3">
      <c r="A16" s="7" t="s">
        <v>177</v>
      </c>
      <c r="B16" s="514" t="s">
        <v>60</v>
      </c>
      <c r="C16" s="485" t="s">
        <v>16</v>
      </c>
      <c r="D16" s="499" t="s">
        <v>113</v>
      </c>
      <c r="E16" s="504">
        <v>30</v>
      </c>
      <c r="F16" s="518" t="s">
        <v>109</v>
      </c>
      <c r="G16" s="519">
        <v>1</v>
      </c>
      <c r="H16" s="520">
        <v>30</v>
      </c>
      <c r="I16" s="520" t="s">
        <v>95</v>
      </c>
      <c r="J16" s="521">
        <v>2</v>
      </c>
      <c r="K16" s="510"/>
      <c r="L16" s="485"/>
      <c r="M16" s="485"/>
      <c r="N16" s="485"/>
      <c r="O16" s="485"/>
      <c r="P16" s="511"/>
      <c r="Q16" s="495">
        <f t="shared" si="0"/>
        <v>60</v>
      </c>
      <c r="R16" s="496">
        <f t="shared" si="1"/>
        <v>3</v>
      </c>
      <c r="S16" s="474"/>
      <c r="T16" s="474"/>
      <c r="U16" s="474"/>
      <c r="V16" s="474"/>
      <c r="W16" s="474"/>
      <c r="X16" s="474"/>
      <c r="Y16" s="474"/>
    </row>
    <row r="17" spans="1:25" x14ac:dyDescent="0.3">
      <c r="A17" s="7" t="s">
        <v>177</v>
      </c>
      <c r="B17" s="514" t="s">
        <v>24</v>
      </c>
      <c r="C17" s="485" t="s">
        <v>16</v>
      </c>
      <c r="D17" s="509" t="s">
        <v>115</v>
      </c>
      <c r="E17" s="522">
        <v>30</v>
      </c>
      <c r="F17" s="523" t="s">
        <v>95</v>
      </c>
      <c r="G17" s="524">
        <v>2</v>
      </c>
      <c r="H17" s="520"/>
      <c r="I17" s="520"/>
      <c r="J17" s="521"/>
      <c r="K17" s="504"/>
      <c r="L17" s="506"/>
      <c r="M17" s="505"/>
      <c r="N17" s="506"/>
      <c r="O17" s="506"/>
      <c r="P17" s="507"/>
      <c r="Q17" s="495">
        <f t="shared" si="0"/>
        <v>30</v>
      </c>
      <c r="R17" s="496">
        <f t="shared" si="1"/>
        <v>2</v>
      </c>
      <c r="S17" s="474"/>
      <c r="T17" s="474"/>
      <c r="U17" s="474"/>
      <c r="V17" s="474"/>
      <c r="W17" s="474"/>
      <c r="X17" s="474"/>
      <c r="Y17" s="474"/>
    </row>
    <row r="18" spans="1:25" ht="15" customHeight="1" x14ac:dyDescent="0.3">
      <c r="A18" s="7" t="s">
        <v>177</v>
      </c>
      <c r="B18" s="514" t="s">
        <v>133</v>
      </c>
      <c r="C18" s="485" t="s">
        <v>16</v>
      </c>
      <c r="D18" s="509" t="s">
        <v>115</v>
      </c>
      <c r="E18" s="525">
        <v>30</v>
      </c>
      <c r="F18" s="520" t="s">
        <v>110</v>
      </c>
      <c r="G18" s="519">
        <v>2</v>
      </c>
      <c r="H18" s="526"/>
      <c r="I18" s="526"/>
      <c r="J18" s="527"/>
      <c r="K18" s="504"/>
      <c r="L18" s="506"/>
      <c r="M18" s="505"/>
      <c r="N18" s="506"/>
      <c r="O18" s="506"/>
      <c r="P18" s="507"/>
      <c r="Q18" s="495">
        <f t="shared" si="0"/>
        <v>30</v>
      </c>
      <c r="R18" s="496">
        <f t="shared" si="1"/>
        <v>2</v>
      </c>
      <c r="S18" s="474"/>
      <c r="T18" s="474"/>
      <c r="U18" s="474"/>
      <c r="V18" s="474"/>
      <c r="W18" s="474"/>
      <c r="X18" s="474"/>
      <c r="Y18" s="474"/>
    </row>
    <row r="19" spans="1:25" x14ac:dyDescent="0.3">
      <c r="A19" s="7" t="s">
        <v>177</v>
      </c>
      <c r="B19" s="528" t="s">
        <v>134</v>
      </c>
      <c r="C19" s="485" t="s">
        <v>16</v>
      </c>
      <c r="D19" s="509" t="s">
        <v>115</v>
      </c>
      <c r="E19" s="529"/>
      <c r="F19" s="526"/>
      <c r="G19" s="526"/>
      <c r="H19" s="530">
        <v>30</v>
      </c>
      <c r="I19" s="520" t="s">
        <v>110</v>
      </c>
      <c r="J19" s="531">
        <v>2</v>
      </c>
      <c r="K19" s="504"/>
      <c r="L19" s="506"/>
      <c r="M19" s="505"/>
      <c r="N19" s="506"/>
      <c r="O19" s="506"/>
      <c r="P19" s="507"/>
      <c r="Q19" s="495">
        <f t="shared" si="0"/>
        <v>30</v>
      </c>
      <c r="R19" s="496">
        <f t="shared" si="1"/>
        <v>2</v>
      </c>
      <c r="S19" s="474"/>
      <c r="T19" s="474"/>
      <c r="U19" s="474"/>
      <c r="V19" s="474"/>
      <c r="W19" s="474"/>
      <c r="X19" s="474"/>
      <c r="Y19" s="474"/>
    </row>
    <row r="20" spans="1:25" x14ac:dyDescent="0.3">
      <c r="A20" s="7" t="s">
        <v>179</v>
      </c>
      <c r="B20" s="532" t="s">
        <v>89</v>
      </c>
      <c r="C20" s="498" t="s">
        <v>16</v>
      </c>
      <c r="D20" s="509" t="s">
        <v>115</v>
      </c>
      <c r="E20" s="533">
        <v>30</v>
      </c>
      <c r="F20" s="530" t="s">
        <v>95</v>
      </c>
      <c r="G20" s="534">
        <v>2</v>
      </c>
      <c r="H20" s="526"/>
      <c r="I20" s="526"/>
      <c r="J20" s="527"/>
      <c r="K20" s="504"/>
      <c r="L20" s="506"/>
      <c r="M20" s="505"/>
      <c r="N20" s="506"/>
      <c r="O20" s="506"/>
      <c r="P20" s="507"/>
      <c r="Q20" s="495">
        <f t="shared" si="0"/>
        <v>30</v>
      </c>
      <c r="R20" s="496">
        <f t="shared" si="1"/>
        <v>2</v>
      </c>
      <c r="S20" s="474"/>
      <c r="T20" s="474"/>
      <c r="U20" s="474"/>
      <c r="V20" s="474"/>
      <c r="W20" s="474"/>
      <c r="X20" s="474"/>
      <c r="Y20" s="474"/>
    </row>
    <row r="21" spans="1:25" x14ac:dyDescent="0.3">
      <c r="A21" s="7" t="s">
        <v>179</v>
      </c>
      <c r="B21" s="532" t="s">
        <v>145</v>
      </c>
      <c r="C21" s="498" t="s">
        <v>16</v>
      </c>
      <c r="D21" s="509" t="s">
        <v>115</v>
      </c>
      <c r="E21" s="529"/>
      <c r="F21" s="526"/>
      <c r="G21" s="526"/>
      <c r="H21" s="530">
        <v>30</v>
      </c>
      <c r="I21" s="530" t="s">
        <v>95</v>
      </c>
      <c r="J21" s="531">
        <v>2</v>
      </c>
      <c r="K21" s="504"/>
      <c r="L21" s="506"/>
      <c r="M21" s="505"/>
      <c r="N21" s="506"/>
      <c r="O21" s="506"/>
      <c r="P21" s="507"/>
      <c r="Q21" s="495">
        <f t="shared" si="0"/>
        <v>30</v>
      </c>
      <c r="R21" s="496">
        <f t="shared" si="1"/>
        <v>2</v>
      </c>
      <c r="S21" s="474"/>
      <c r="T21" s="474"/>
      <c r="U21" s="474"/>
      <c r="V21" s="474"/>
      <c r="W21" s="474"/>
      <c r="X21" s="474"/>
      <c r="Y21" s="474"/>
    </row>
    <row r="22" spans="1:25" x14ac:dyDescent="0.3">
      <c r="A22" s="7" t="s">
        <v>179</v>
      </c>
      <c r="B22" s="497" t="s">
        <v>99</v>
      </c>
      <c r="C22" s="508" t="s">
        <v>16</v>
      </c>
      <c r="D22" s="509" t="s">
        <v>115</v>
      </c>
      <c r="E22" s="533"/>
      <c r="F22" s="520"/>
      <c r="G22" s="534"/>
      <c r="H22" s="530"/>
      <c r="I22" s="530"/>
      <c r="J22" s="531"/>
      <c r="K22" s="533">
        <v>30</v>
      </c>
      <c r="L22" s="520" t="s">
        <v>95</v>
      </c>
      <c r="M22" s="534">
        <v>2</v>
      </c>
      <c r="N22" s="506"/>
      <c r="O22" s="506"/>
      <c r="P22" s="507"/>
      <c r="Q22" s="495">
        <f t="shared" si="0"/>
        <v>30</v>
      </c>
      <c r="R22" s="496">
        <f t="shared" si="1"/>
        <v>2</v>
      </c>
      <c r="S22" s="474"/>
      <c r="T22" s="474"/>
      <c r="U22" s="474"/>
      <c r="V22" s="474"/>
      <c r="W22" s="474"/>
      <c r="X22" s="474"/>
      <c r="Y22" s="474"/>
    </row>
    <row r="23" spans="1:25" x14ac:dyDescent="0.3">
      <c r="A23" s="7" t="s">
        <v>179</v>
      </c>
      <c r="B23" s="497" t="s">
        <v>40</v>
      </c>
      <c r="C23" s="508" t="s">
        <v>16</v>
      </c>
      <c r="D23" s="509" t="s">
        <v>115</v>
      </c>
      <c r="E23" s="535">
        <v>30</v>
      </c>
      <c r="F23" s="536" t="s">
        <v>109</v>
      </c>
      <c r="G23" s="537">
        <v>1</v>
      </c>
      <c r="H23" s="536">
        <v>30</v>
      </c>
      <c r="I23" s="536" t="s">
        <v>95</v>
      </c>
      <c r="J23" s="503">
        <v>2</v>
      </c>
      <c r="K23" s="504"/>
      <c r="L23" s="506"/>
      <c r="M23" s="505"/>
      <c r="N23" s="506"/>
      <c r="O23" s="506"/>
      <c r="P23" s="507"/>
      <c r="Q23" s="538">
        <f t="shared" si="0"/>
        <v>60</v>
      </c>
      <c r="R23" s="539">
        <f t="shared" si="1"/>
        <v>3</v>
      </c>
      <c r="S23" s="474"/>
      <c r="T23" s="474"/>
      <c r="U23" s="474"/>
      <c r="V23" s="474"/>
      <c r="W23" s="474"/>
      <c r="X23" s="474"/>
      <c r="Y23" s="474"/>
    </row>
    <row r="24" spans="1:25" x14ac:dyDescent="0.3">
      <c r="A24" s="7" t="s">
        <v>179</v>
      </c>
      <c r="B24" s="497" t="s">
        <v>41</v>
      </c>
      <c r="C24" s="508" t="s">
        <v>16</v>
      </c>
      <c r="D24" s="509" t="s">
        <v>115</v>
      </c>
      <c r="E24" s="500">
        <v>30</v>
      </c>
      <c r="F24" s="506" t="s">
        <v>109</v>
      </c>
      <c r="G24" s="502">
        <v>1</v>
      </c>
      <c r="H24" s="501">
        <v>30</v>
      </c>
      <c r="I24" s="501" t="s">
        <v>95</v>
      </c>
      <c r="J24" s="503">
        <v>2</v>
      </c>
      <c r="K24" s="504"/>
      <c r="L24" s="506"/>
      <c r="M24" s="505"/>
      <c r="N24" s="506"/>
      <c r="O24" s="506"/>
      <c r="P24" s="507"/>
      <c r="Q24" s="540">
        <f t="shared" si="0"/>
        <v>60</v>
      </c>
      <c r="R24" s="541">
        <f t="shared" si="1"/>
        <v>3</v>
      </c>
      <c r="S24" s="474"/>
      <c r="T24" s="474"/>
      <c r="U24" s="474"/>
      <c r="V24" s="474"/>
      <c r="W24" s="474"/>
      <c r="X24" s="474"/>
      <c r="Y24" s="474"/>
    </row>
    <row r="25" spans="1:25" ht="15.75" thickBot="1" x14ac:dyDescent="0.35">
      <c r="A25" s="7" t="s">
        <v>179</v>
      </c>
      <c r="B25" s="542" t="s">
        <v>43</v>
      </c>
      <c r="C25" s="543" t="s">
        <v>19</v>
      </c>
      <c r="D25" s="544" t="s">
        <v>113</v>
      </c>
      <c r="E25" s="545">
        <v>30</v>
      </c>
      <c r="F25" s="517" t="s">
        <v>110</v>
      </c>
      <c r="G25" s="515">
        <v>2</v>
      </c>
      <c r="H25" s="516">
        <v>30</v>
      </c>
      <c r="I25" s="517" t="s">
        <v>95</v>
      </c>
      <c r="J25" s="546">
        <v>3</v>
      </c>
      <c r="K25" s="522"/>
      <c r="L25" s="517"/>
      <c r="M25" s="547"/>
      <c r="N25" s="517"/>
      <c r="O25" s="517"/>
      <c r="P25" s="548"/>
      <c r="Q25" s="549">
        <f t="shared" si="0"/>
        <v>60</v>
      </c>
      <c r="R25" s="550">
        <f t="shared" si="1"/>
        <v>5</v>
      </c>
      <c r="S25" s="474"/>
      <c r="T25" s="474"/>
      <c r="U25" s="474"/>
      <c r="V25" s="474"/>
      <c r="W25" s="474"/>
      <c r="X25" s="474"/>
      <c r="Y25" s="474"/>
    </row>
    <row r="26" spans="1:25" ht="15.75" thickBot="1" x14ac:dyDescent="0.35">
      <c r="B26" s="706" t="s">
        <v>147</v>
      </c>
      <c r="C26" s="707"/>
      <c r="D26" s="707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8"/>
      <c r="R26" s="551">
        <v>2</v>
      </c>
      <c r="S26" s="474"/>
      <c r="T26" s="474"/>
      <c r="U26" s="474"/>
      <c r="V26" s="474"/>
      <c r="W26" s="474"/>
      <c r="X26" s="474"/>
      <c r="Y26" s="474"/>
    </row>
    <row r="27" spans="1:25" x14ac:dyDescent="0.3">
      <c r="B27" s="552"/>
      <c r="C27" s="553"/>
      <c r="D27" s="554" t="s">
        <v>36</v>
      </c>
      <c r="E27" s="555">
        <f>SUM(E5:E25)</f>
        <v>480</v>
      </c>
      <c r="F27" s="555"/>
      <c r="G27" s="556">
        <f>SUM(G5:G25)</f>
        <v>41</v>
      </c>
      <c r="H27" s="555">
        <f>SUM(H5:H25)</f>
        <v>450</v>
      </c>
      <c r="I27" s="555"/>
      <c r="J27" s="556">
        <f>SUM(J5:J25)</f>
        <v>44</v>
      </c>
      <c r="K27" s="557">
        <f>SUM(K5:K26)</f>
        <v>150</v>
      </c>
      <c r="L27" s="557"/>
      <c r="M27" s="558">
        <f>SUM(M5:M26)</f>
        <v>19</v>
      </c>
      <c r="N27" s="557">
        <f>SUM(N5:N26)</f>
        <v>109</v>
      </c>
      <c r="O27" s="557"/>
      <c r="P27" s="558">
        <f>SUM(P5:P26)</f>
        <v>24</v>
      </c>
      <c r="Q27" s="559">
        <f>SUM(Q5:Q25)</f>
        <v>1159</v>
      </c>
      <c r="R27" s="560">
        <f>SUM(R5:R25)</f>
        <v>118</v>
      </c>
      <c r="S27" s="474"/>
      <c r="T27" s="474"/>
      <c r="U27" s="474"/>
      <c r="V27" s="474"/>
      <c r="W27" s="474"/>
      <c r="X27" s="474"/>
      <c r="Y27" s="474"/>
    </row>
    <row r="28" spans="1:25" x14ac:dyDescent="0.3">
      <c r="B28" s="561"/>
      <c r="C28" s="561"/>
      <c r="D28" s="541" t="s">
        <v>37</v>
      </c>
      <c r="E28" s="705">
        <f>SUM(E27,H27)-(E15+H15)</f>
        <v>840</v>
      </c>
      <c r="F28" s="705"/>
      <c r="G28" s="705"/>
      <c r="H28" s="705">
        <f>SUM(G27,J27)</f>
        <v>85</v>
      </c>
      <c r="I28" s="705"/>
      <c r="J28" s="705"/>
      <c r="K28" s="705">
        <f>SUM(K27,N27)-(K15+N15)</f>
        <v>169</v>
      </c>
      <c r="L28" s="705"/>
      <c r="M28" s="705"/>
      <c r="N28" s="705">
        <f>SUM(M27,P27)</f>
        <v>43</v>
      </c>
      <c r="O28" s="705"/>
      <c r="P28" s="705"/>
      <c r="Q28" s="562"/>
      <c r="R28" s="563">
        <f>R27+R26</f>
        <v>120</v>
      </c>
      <c r="S28" s="474"/>
      <c r="T28" s="474"/>
      <c r="U28" s="474"/>
      <c r="V28" s="474"/>
      <c r="W28" s="474"/>
      <c r="X28" s="474"/>
      <c r="Y28" s="474"/>
    </row>
    <row r="29" spans="1:25" x14ac:dyDescent="0.3">
      <c r="B29" s="561"/>
      <c r="C29" s="561"/>
      <c r="D29" s="561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5">
        <f>SUM(R26,R25,R15,R8,R7,R6,)</f>
        <v>36</v>
      </c>
      <c r="R29" s="566" t="s">
        <v>7</v>
      </c>
      <c r="S29" s="474"/>
      <c r="T29" s="474"/>
      <c r="U29" s="474"/>
      <c r="V29" s="474"/>
      <c r="W29" s="474"/>
      <c r="X29" s="474"/>
      <c r="Y29" s="474"/>
    </row>
    <row r="30" spans="1:25" x14ac:dyDescent="0.3"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567">
        <f>(100*Q29)/R28</f>
        <v>30</v>
      </c>
      <c r="R30" s="474"/>
      <c r="S30" s="474"/>
      <c r="T30" s="474"/>
      <c r="U30" s="474"/>
      <c r="V30" s="474"/>
      <c r="W30" s="474"/>
      <c r="X30" s="474"/>
      <c r="Y30" s="474"/>
    </row>
    <row r="31" spans="1:25" x14ac:dyDescent="0.3"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</row>
    <row r="32" spans="1:25" x14ac:dyDescent="0.3"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</row>
  </sheetData>
  <sheetProtection selectLockedCells="1" selectUnlockedCells="1"/>
  <mergeCells count="18">
    <mergeCell ref="E28:G28"/>
    <mergeCell ref="H28:J28"/>
    <mergeCell ref="K28:M28"/>
    <mergeCell ref="N28:P28"/>
    <mergeCell ref="B26:Q26"/>
    <mergeCell ref="K3:M3"/>
    <mergeCell ref="B1:R1"/>
    <mergeCell ref="Q9:R9"/>
    <mergeCell ref="Q2:Q4"/>
    <mergeCell ref="R2:R4"/>
    <mergeCell ref="E3:G3"/>
    <mergeCell ref="H3:J3"/>
    <mergeCell ref="N3:P3"/>
    <mergeCell ref="B2:B4"/>
    <mergeCell ref="C2:C4"/>
    <mergeCell ref="D2:D4"/>
    <mergeCell ref="E2:J2"/>
    <mergeCell ref="K2:P2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L33"/>
  <sheetViews>
    <sheetView tabSelected="1" zoomScaleNormal="100" workbookViewId="0">
      <selection activeCell="D35" sqref="D35"/>
    </sheetView>
  </sheetViews>
  <sheetFormatPr defaultColWidth="8.85546875" defaultRowHeight="15" x14ac:dyDescent="0.25"/>
  <cols>
    <col min="1" max="1" width="8.85546875" style="347"/>
    <col min="2" max="2" width="32.5703125" style="347" bestFit="1" customWidth="1"/>
    <col min="3" max="3" width="13.5703125" style="347" bestFit="1" customWidth="1"/>
    <col min="4" max="4" width="8.42578125" style="347" bestFit="1" customWidth="1"/>
    <col min="5" max="5" width="5.5703125" style="347" bestFit="1" customWidth="1"/>
    <col min="6" max="6" width="4" style="347" customWidth="1"/>
    <col min="7" max="7" width="5.28515625" style="347" bestFit="1" customWidth="1"/>
    <col min="8" max="8" width="5.5703125" style="347" bestFit="1" customWidth="1"/>
    <col min="9" max="9" width="4" style="347" customWidth="1"/>
    <col min="10" max="10" width="5.28515625" style="347" bestFit="1" customWidth="1"/>
    <col min="11" max="11" width="5.5703125" style="347" bestFit="1" customWidth="1"/>
    <col min="12" max="12" width="4" style="347" customWidth="1"/>
    <col min="13" max="13" width="5.28515625" style="347" bestFit="1" customWidth="1"/>
    <col min="14" max="14" width="5.5703125" style="347" bestFit="1" customWidth="1"/>
    <col min="15" max="15" width="4" style="347" customWidth="1"/>
    <col min="16" max="16" width="5.28515625" style="347" bestFit="1" customWidth="1"/>
    <col min="17" max="17" width="5.5703125" style="347" bestFit="1" customWidth="1"/>
    <col min="18" max="18" width="4" style="347" customWidth="1"/>
    <col min="19" max="19" width="5.28515625" style="347" bestFit="1" customWidth="1"/>
    <col min="20" max="20" width="5.5703125" style="347" bestFit="1" customWidth="1"/>
    <col min="21" max="21" width="4" style="347" customWidth="1"/>
    <col min="22" max="22" width="5.28515625" style="347" bestFit="1" customWidth="1"/>
    <col min="23" max="23" width="6.140625" style="347" bestFit="1" customWidth="1"/>
    <col min="24" max="24" width="6.28515625" style="347" bestFit="1" customWidth="1"/>
    <col min="25" max="16384" width="8.85546875" style="347"/>
  </cols>
  <sheetData>
    <row r="1" spans="1:38" ht="15.75" thickBot="1" x14ac:dyDescent="0.3">
      <c r="B1" s="585" t="s">
        <v>151</v>
      </c>
      <c r="C1" s="585"/>
      <c r="D1" s="585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5"/>
      <c r="X1" s="585"/>
    </row>
    <row r="2" spans="1:38" x14ac:dyDescent="0.25">
      <c r="B2" s="615" t="s">
        <v>0</v>
      </c>
      <c r="C2" s="604" t="s">
        <v>1</v>
      </c>
      <c r="D2" s="605" t="s">
        <v>2</v>
      </c>
      <c r="E2" s="592" t="s">
        <v>3</v>
      </c>
      <c r="F2" s="593"/>
      <c r="G2" s="593"/>
      <c r="H2" s="593"/>
      <c r="I2" s="593"/>
      <c r="J2" s="594"/>
      <c r="K2" s="595" t="s">
        <v>4</v>
      </c>
      <c r="L2" s="596"/>
      <c r="M2" s="596"/>
      <c r="N2" s="596"/>
      <c r="O2" s="596"/>
      <c r="P2" s="597"/>
      <c r="Q2" s="606" t="s">
        <v>5</v>
      </c>
      <c r="R2" s="607"/>
      <c r="S2" s="607"/>
      <c r="T2" s="607"/>
      <c r="U2" s="607"/>
      <c r="V2" s="608"/>
      <c r="W2" s="600" t="s">
        <v>6</v>
      </c>
      <c r="X2" s="604" t="s">
        <v>7</v>
      </c>
    </row>
    <row r="3" spans="1:38" x14ac:dyDescent="0.25">
      <c r="B3" s="615"/>
      <c r="C3" s="604"/>
      <c r="D3" s="605"/>
      <c r="E3" s="609" t="s">
        <v>8</v>
      </c>
      <c r="F3" s="598"/>
      <c r="G3" s="598"/>
      <c r="H3" s="598" t="s">
        <v>9</v>
      </c>
      <c r="I3" s="598"/>
      <c r="J3" s="599"/>
      <c r="K3" s="616" t="s">
        <v>10</v>
      </c>
      <c r="L3" s="602"/>
      <c r="M3" s="617"/>
      <c r="N3" s="601" t="s">
        <v>11</v>
      </c>
      <c r="O3" s="602"/>
      <c r="P3" s="603"/>
      <c r="Q3" s="587" t="s">
        <v>12</v>
      </c>
      <c r="R3" s="588"/>
      <c r="S3" s="589"/>
      <c r="T3" s="590" t="s">
        <v>13</v>
      </c>
      <c r="U3" s="588"/>
      <c r="V3" s="591"/>
      <c r="W3" s="600"/>
      <c r="X3" s="604"/>
    </row>
    <row r="4" spans="1:38" s="361" customFormat="1" ht="15.75" thickBot="1" x14ac:dyDescent="0.3">
      <c r="A4" s="347"/>
      <c r="B4" s="615"/>
      <c r="C4" s="604"/>
      <c r="D4" s="605"/>
      <c r="E4" s="348" t="s">
        <v>14</v>
      </c>
      <c r="F4" s="349" t="s">
        <v>15</v>
      </c>
      <c r="G4" s="350" t="s">
        <v>7</v>
      </c>
      <c r="H4" s="349" t="s">
        <v>14</v>
      </c>
      <c r="I4" s="349" t="s">
        <v>15</v>
      </c>
      <c r="J4" s="351" t="s">
        <v>7</v>
      </c>
      <c r="K4" s="352" t="s">
        <v>14</v>
      </c>
      <c r="L4" s="349" t="s">
        <v>15</v>
      </c>
      <c r="M4" s="353" t="s">
        <v>7</v>
      </c>
      <c r="N4" s="354" t="s">
        <v>14</v>
      </c>
      <c r="O4" s="349" t="s">
        <v>15</v>
      </c>
      <c r="P4" s="355" t="s">
        <v>7</v>
      </c>
      <c r="Q4" s="356" t="s">
        <v>14</v>
      </c>
      <c r="R4" s="349" t="s">
        <v>15</v>
      </c>
      <c r="S4" s="357" t="s">
        <v>7</v>
      </c>
      <c r="T4" s="358" t="s">
        <v>14</v>
      </c>
      <c r="U4" s="349" t="s">
        <v>15</v>
      </c>
      <c r="V4" s="359" t="s">
        <v>7</v>
      </c>
      <c r="W4" s="600"/>
      <c r="X4" s="605"/>
      <c r="Y4" s="360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</row>
    <row r="5" spans="1:38" x14ac:dyDescent="0.25">
      <c r="A5" s="16" t="s">
        <v>178</v>
      </c>
      <c r="B5" s="362" t="s">
        <v>92</v>
      </c>
      <c r="C5" s="363" t="s">
        <v>16</v>
      </c>
      <c r="D5" s="364" t="s">
        <v>112</v>
      </c>
      <c r="E5" s="365">
        <v>30</v>
      </c>
      <c r="F5" s="366" t="s">
        <v>108</v>
      </c>
      <c r="G5" s="367">
        <v>10</v>
      </c>
      <c r="H5" s="366">
        <v>30</v>
      </c>
      <c r="I5" s="366" t="s">
        <v>108</v>
      </c>
      <c r="J5" s="368">
        <v>10</v>
      </c>
      <c r="K5" s="369">
        <v>30</v>
      </c>
      <c r="L5" s="370" t="s">
        <v>108</v>
      </c>
      <c r="M5" s="371">
        <v>10</v>
      </c>
      <c r="N5" s="372">
        <v>30</v>
      </c>
      <c r="O5" s="370" t="s">
        <v>108</v>
      </c>
      <c r="P5" s="373">
        <v>10</v>
      </c>
      <c r="Q5" s="374">
        <v>30</v>
      </c>
      <c r="R5" s="375" t="s">
        <v>108</v>
      </c>
      <c r="S5" s="376">
        <v>10</v>
      </c>
      <c r="T5" s="377">
        <v>30</v>
      </c>
      <c r="U5" s="375" t="s">
        <v>109</v>
      </c>
      <c r="V5" s="378">
        <v>23</v>
      </c>
      <c r="W5" s="379">
        <f>SUM(E5,H5,K5,N5,Q5,T5)</f>
        <v>180</v>
      </c>
      <c r="X5" s="380">
        <f t="shared" ref="X5:X17" si="0">SUM(G5,J5,M5,P5,S5,V5)</f>
        <v>73</v>
      </c>
    </row>
    <row r="6" spans="1:38" x14ac:dyDescent="0.25">
      <c r="A6" s="16" t="s">
        <v>177</v>
      </c>
      <c r="B6" s="362" t="s">
        <v>124</v>
      </c>
      <c r="C6" s="381" t="s">
        <v>19</v>
      </c>
      <c r="D6" s="382" t="s">
        <v>115</v>
      </c>
      <c r="E6" s="383"/>
      <c r="F6" s="384"/>
      <c r="G6" s="385"/>
      <c r="H6" s="384"/>
      <c r="I6" s="384"/>
      <c r="J6" s="386"/>
      <c r="K6" s="387"/>
      <c r="L6" s="384"/>
      <c r="M6" s="388"/>
      <c r="N6" s="389"/>
      <c r="O6" s="384"/>
      <c r="P6" s="390"/>
      <c r="Q6" s="391">
        <v>30</v>
      </c>
      <c r="R6" s="392" t="s">
        <v>109</v>
      </c>
      <c r="S6" s="393">
        <v>2</v>
      </c>
      <c r="T6" s="394">
        <v>30</v>
      </c>
      <c r="U6" s="392" t="s">
        <v>109</v>
      </c>
      <c r="V6" s="395">
        <v>2</v>
      </c>
      <c r="W6" s="379">
        <f t="shared" ref="W6:W18" si="1">SUM(E6,H6,K6,N6,Q6,T6)</f>
        <v>60</v>
      </c>
      <c r="X6" s="380">
        <f t="shared" si="0"/>
        <v>4</v>
      </c>
    </row>
    <row r="7" spans="1:38" x14ac:dyDescent="0.25">
      <c r="A7" s="16" t="s">
        <v>177</v>
      </c>
      <c r="B7" s="396" t="s">
        <v>18</v>
      </c>
      <c r="C7" s="381" t="s">
        <v>19</v>
      </c>
      <c r="D7" s="382" t="s">
        <v>115</v>
      </c>
      <c r="E7" s="397"/>
      <c r="F7" s="384"/>
      <c r="G7" s="385"/>
      <c r="H7" s="384"/>
      <c r="I7" s="384"/>
      <c r="J7" s="398"/>
      <c r="K7" s="399">
        <v>30</v>
      </c>
      <c r="L7" s="384" t="s">
        <v>108</v>
      </c>
      <c r="M7" s="388">
        <v>4</v>
      </c>
      <c r="N7" s="389">
        <v>30</v>
      </c>
      <c r="O7" s="384" t="s">
        <v>108</v>
      </c>
      <c r="P7" s="400">
        <v>4</v>
      </c>
      <c r="Q7" s="401">
        <v>30</v>
      </c>
      <c r="R7" s="402" t="s">
        <v>108</v>
      </c>
      <c r="S7" s="403">
        <v>4</v>
      </c>
      <c r="T7" s="404">
        <v>30</v>
      </c>
      <c r="U7" s="402" t="s">
        <v>108</v>
      </c>
      <c r="V7" s="405">
        <v>4</v>
      </c>
      <c r="W7" s="406">
        <f t="shared" si="1"/>
        <v>120</v>
      </c>
      <c r="X7" s="407">
        <f t="shared" si="0"/>
        <v>16</v>
      </c>
    </row>
    <row r="8" spans="1:38" x14ac:dyDescent="0.25">
      <c r="A8" s="16" t="s">
        <v>177</v>
      </c>
      <c r="B8" s="396" t="s">
        <v>120</v>
      </c>
      <c r="C8" s="381" t="s">
        <v>19</v>
      </c>
      <c r="D8" s="382" t="s">
        <v>115</v>
      </c>
      <c r="E8" s="397"/>
      <c r="F8" s="384"/>
      <c r="G8" s="385"/>
      <c r="H8" s="384"/>
      <c r="I8" s="384"/>
      <c r="J8" s="398"/>
      <c r="K8" s="399">
        <v>15</v>
      </c>
      <c r="L8" s="384" t="s">
        <v>108</v>
      </c>
      <c r="M8" s="388">
        <v>4</v>
      </c>
      <c r="N8" s="389">
        <v>15</v>
      </c>
      <c r="O8" s="384" t="s">
        <v>108</v>
      </c>
      <c r="P8" s="400">
        <v>4</v>
      </c>
      <c r="Q8" s="401">
        <v>15</v>
      </c>
      <c r="R8" s="402" t="s">
        <v>108</v>
      </c>
      <c r="S8" s="403">
        <v>4</v>
      </c>
      <c r="T8" s="404">
        <v>15</v>
      </c>
      <c r="U8" s="402" t="s">
        <v>108</v>
      </c>
      <c r="V8" s="405">
        <v>4</v>
      </c>
      <c r="W8" s="610" t="s">
        <v>123</v>
      </c>
      <c r="X8" s="611"/>
      <c r="Y8" s="408"/>
    </row>
    <row r="9" spans="1:38" x14ac:dyDescent="0.25">
      <c r="A9" s="16" t="s">
        <v>178</v>
      </c>
      <c r="B9" s="396" t="s">
        <v>50</v>
      </c>
      <c r="C9" s="409" t="s">
        <v>16</v>
      </c>
      <c r="D9" s="382" t="s">
        <v>115</v>
      </c>
      <c r="E9" s="397"/>
      <c r="F9" s="384"/>
      <c r="G9" s="385"/>
      <c r="H9" s="384"/>
      <c r="I9" s="384"/>
      <c r="J9" s="398"/>
      <c r="K9" s="399">
        <v>30</v>
      </c>
      <c r="L9" s="384" t="s">
        <v>95</v>
      </c>
      <c r="M9" s="388">
        <v>2</v>
      </c>
      <c r="N9" s="389"/>
      <c r="O9" s="384"/>
      <c r="P9" s="400"/>
      <c r="Q9" s="401"/>
      <c r="R9" s="402"/>
      <c r="S9" s="410"/>
      <c r="T9" s="411"/>
      <c r="U9" s="412"/>
      <c r="V9" s="405"/>
      <c r="W9" s="406">
        <f t="shared" si="1"/>
        <v>30</v>
      </c>
      <c r="X9" s="407">
        <f t="shared" si="0"/>
        <v>2</v>
      </c>
      <c r="Y9" s="408"/>
    </row>
    <row r="10" spans="1:38" x14ac:dyDescent="0.25">
      <c r="A10" s="16" t="s">
        <v>178</v>
      </c>
      <c r="B10" s="396" t="s">
        <v>44</v>
      </c>
      <c r="C10" s="409" t="s">
        <v>16</v>
      </c>
      <c r="D10" s="382" t="s">
        <v>115</v>
      </c>
      <c r="E10" s="397"/>
      <c r="F10" s="384"/>
      <c r="G10" s="385"/>
      <c r="H10" s="384"/>
      <c r="I10" s="384"/>
      <c r="J10" s="398"/>
      <c r="K10" s="399"/>
      <c r="L10" s="384"/>
      <c r="M10" s="388"/>
      <c r="N10" s="389">
        <v>30</v>
      </c>
      <c r="O10" s="384" t="s">
        <v>109</v>
      </c>
      <c r="P10" s="400">
        <v>2</v>
      </c>
      <c r="Q10" s="401"/>
      <c r="R10" s="413"/>
      <c r="S10" s="414"/>
      <c r="T10" s="415"/>
      <c r="U10" s="384"/>
      <c r="V10" s="416"/>
      <c r="W10" s="406">
        <f t="shared" si="1"/>
        <v>30</v>
      </c>
      <c r="X10" s="407">
        <f t="shared" si="0"/>
        <v>2</v>
      </c>
      <c r="Y10" s="408"/>
    </row>
    <row r="11" spans="1:38" x14ac:dyDescent="0.25">
      <c r="A11" s="16" t="s">
        <v>178</v>
      </c>
      <c r="B11" s="396" t="s">
        <v>20</v>
      </c>
      <c r="C11" s="409" t="s">
        <v>16</v>
      </c>
      <c r="D11" s="417" t="s">
        <v>94</v>
      </c>
      <c r="E11" s="418"/>
      <c r="F11" s="419"/>
      <c r="G11" s="419"/>
      <c r="H11" s="419"/>
      <c r="I11" s="419"/>
      <c r="J11" s="420"/>
      <c r="K11" s="399">
        <v>15</v>
      </c>
      <c r="L11" s="389" t="s">
        <v>109</v>
      </c>
      <c r="M11" s="388">
        <v>2</v>
      </c>
      <c r="N11" s="389">
        <v>15</v>
      </c>
      <c r="O11" s="389" t="s">
        <v>95</v>
      </c>
      <c r="P11" s="400">
        <v>2</v>
      </c>
      <c r="Q11" s="401">
        <v>15</v>
      </c>
      <c r="R11" s="421" t="s">
        <v>109</v>
      </c>
      <c r="S11" s="414">
        <v>2</v>
      </c>
      <c r="T11" s="415">
        <v>15</v>
      </c>
      <c r="U11" s="389" t="s">
        <v>95</v>
      </c>
      <c r="V11" s="416">
        <v>2</v>
      </c>
      <c r="W11" s="406">
        <f t="shared" si="1"/>
        <v>60</v>
      </c>
      <c r="X11" s="407">
        <f t="shared" si="0"/>
        <v>8</v>
      </c>
    </row>
    <row r="12" spans="1:38" x14ac:dyDescent="0.25">
      <c r="A12" s="16" t="s">
        <v>179</v>
      </c>
      <c r="B12" s="396" t="s">
        <v>22</v>
      </c>
      <c r="C12" s="409" t="s">
        <v>16</v>
      </c>
      <c r="D12" s="382" t="s">
        <v>115</v>
      </c>
      <c r="E12" s="397">
        <v>60</v>
      </c>
      <c r="F12" s="389" t="s">
        <v>109</v>
      </c>
      <c r="G12" s="385">
        <v>4</v>
      </c>
      <c r="H12" s="384">
        <v>60</v>
      </c>
      <c r="I12" s="389" t="s">
        <v>109</v>
      </c>
      <c r="J12" s="398">
        <v>4</v>
      </c>
      <c r="K12" s="399">
        <v>60</v>
      </c>
      <c r="L12" s="389" t="s">
        <v>109</v>
      </c>
      <c r="M12" s="388">
        <v>4</v>
      </c>
      <c r="N12" s="389">
        <v>60</v>
      </c>
      <c r="O12" s="389" t="s">
        <v>109</v>
      </c>
      <c r="P12" s="400">
        <v>4</v>
      </c>
      <c r="Q12" s="401"/>
      <c r="R12" s="422"/>
      <c r="S12" s="414"/>
      <c r="T12" s="415"/>
      <c r="U12" s="415"/>
      <c r="V12" s="416"/>
      <c r="W12" s="406">
        <f t="shared" si="1"/>
        <v>240</v>
      </c>
      <c r="X12" s="407">
        <f t="shared" si="0"/>
        <v>16</v>
      </c>
    </row>
    <row r="13" spans="1:38" x14ac:dyDescent="0.25">
      <c r="A13" s="16" t="s">
        <v>177</v>
      </c>
      <c r="B13" s="396" t="s">
        <v>23</v>
      </c>
      <c r="C13" s="381" t="s">
        <v>19</v>
      </c>
      <c r="D13" s="423" t="s">
        <v>21</v>
      </c>
      <c r="E13" s="397">
        <v>15</v>
      </c>
      <c r="F13" s="389" t="s">
        <v>109</v>
      </c>
      <c r="G13" s="385">
        <v>1</v>
      </c>
      <c r="H13" s="384">
        <v>15</v>
      </c>
      <c r="I13" s="389" t="s">
        <v>109</v>
      </c>
      <c r="J13" s="398">
        <v>1</v>
      </c>
      <c r="K13" s="399">
        <v>15</v>
      </c>
      <c r="L13" s="389" t="s">
        <v>109</v>
      </c>
      <c r="M13" s="388">
        <v>1</v>
      </c>
      <c r="N13" s="389">
        <v>15</v>
      </c>
      <c r="O13" s="389" t="s">
        <v>109</v>
      </c>
      <c r="P13" s="400">
        <v>1</v>
      </c>
      <c r="Q13" s="401">
        <v>15</v>
      </c>
      <c r="R13" s="421" t="s">
        <v>109</v>
      </c>
      <c r="S13" s="414">
        <v>1</v>
      </c>
      <c r="T13" s="384">
        <v>15</v>
      </c>
      <c r="U13" s="389" t="s">
        <v>109</v>
      </c>
      <c r="V13" s="424">
        <v>1</v>
      </c>
      <c r="W13" s="406">
        <f t="shared" si="1"/>
        <v>90</v>
      </c>
      <c r="X13" s="407">
        <f t="shared" si="0"/>
        <v>6</v>
      </c>
    </row>
    <row r="14" spans="1:38" x14ac:dyDescent="0.25">
      <c r="A14" s="16" t="s">
        <v>177</v>
      </c>
      <c r="B14" s="396" t="s">
        <v>24</v>
      </c>
      <c r="C14" s="409" t="s">
        <v>16</v>
      </c>
      <c r="D14" s="382" t="s">
        <v>115</v>
      </c>
      <c r="E14" s="397"/>
      <c r="F14" s="384"/>
      <c r="G14" s="385"/>
      <c r="H14" s="384"/>
      <c r="I14" s="384"/>
      <c r="J14" s="398"/>
      <c r="K14" s="399">
        <v>45</v>
      </c>
      <c r="L14" s="389" t="s">
        <v>110</v>
      </c>
      <c r="M14" s="388">
        <v>2</v>
      </c>
      <c r="N14" s="389">
        <v>45</v>
      </c>
      <c r="O14" s="389" t="s">
        <v>95</v>
      </c>
      <c r="P14" s="400">
        <v>3</v>
      </c>
      <c r="Q14" s="425"/>
      <c r="R14" s="421"/>
      <c r="S14" s="388"/>
      <c r="T14" s="389"/>
      <c r="U14" s="389"/>
      <c r="V14" s="400"/>
      <c r="W14" s="406">
        <f t="shared" si="1"/>
        <v>90</v>
      </c>
      <c r="X14" s="407">
        <f t="shared" si="0"/>
        <v>5</v>
      </c>
    </row>
    <row r="15" spans="1:38" x14ac:dyDescent="0.25">
      <c r="A15" s="16" t="s">
        <v>177</v>
      </c>
      <c r="B15" s="396" t="s">
        <v>129</v>
      </c>
      <c r="C15" s="381" t="s">
        <v>19</v>
      </c>
      <c r="D15" s="382" t="s">
        <v>115</v>
      </c>
      <c r="E15" s="397"/>
      <c r="F15" s="384"/>
      <c r="G15" s="385"/>
      <c r="H15" s="384"/>
      <c r="I15" s="384"/>
      <c r="J15" s="398"/>
      <c r="K15" s="384">
        <v>30</v>
      </c>
      <c r="L15" s="384" t="s">
        <v>95</v>
      </c>
      <c r="M15" s="385">
        <v>2</v>
      </c>
      <c r="N15" s="389"/>
      <c r="O15" s="389"/>
      <c r="P15" s="400"/>
      <c r="Q15" s="401"/>
      <c r="R15" s="422"/>
      <c r="S15" s="414"/>
      <c r="T15" s="415"/>
      <c r="U15" s="415"/>
      <c r="V15" s="416"/>
      <c r="W15" s="406">
        <f t="shared" si="1"/>
        <v>30</v>
      </c>
      <c r="X15" s="407">
        <f t="shared" si="0"/>
        <v>2</v>
      </c>
    </row>
    <row r="16" spans="1:38" x14ac:dyDescent="0.25">
      <c r="A16" s="16" t="s">
        <v>177</v>
      </c>
      <c r="B16" s="396" t="s">
        <v>146</v>
      </c>
      <c r="C16" s="409" t="s">
        <v>16</v>
      </c>
      <c r="D16" s="382" t="s">
        <v>115</v>
      </c>
      <c r="E16" s="397"/>
      <c r="F16" s="384"/>
      <c r="G16" s="385"/>
      <c r="H16" s="384"/>
      <c r="I16" s="384"/>
      <c r="J16" s="398"/>
      <c r="K16" s="399"/>
      <c r="L16" s="389"/>
      <c r="M16" s="388"/>
      <c r="N16" s="389"/>
      <c r="O16" s="389"/>
      <c r="P16" s="400"/>
      <c r="Q16" s="401">
        <v>30</v>
      </c>
      <c r="R16" s="421" t="s">
        <v>109</v>
      </c>
      <c r="S16" s="414">
        <v>1</v>
      </c>
      <c r="T16" s="415">
        <v>30</v>
      </c>
      <c r="U16" s="389" t="s">
        <v>95</v>
      </c>
      <c r="V16" s="416">
        <v>2</v>
      </c>
      <c r="W16" s="406">
        <f t="shared" si="1"/>
        <v>60</v>
      </c>
      <c r="X16" s="407">
        <f t="shared" si="0"/>
        <v>3</v>
      </c>
    </row>
    <row r="17" spans="1:25" x14ac:dyDescent="0.25">
      <c r="A17" s="16" t="s">
        <v>177</v>
      </c>
      <c r="B17" s="396" t="s">
        <v>25</v>
      </c>
      <c r="C17" s="409" t="s">
        <v>16</v>
      </c>
      <c r="D17" s="417" t="s">
        <v>113</v>
      </c>
      <c r="E17" s="397">
        <v>30</v>
      </c>
      <c r="F17" s="389" t="s">
        <v>109</v>
      </c>
      <c r="G17" s="385">
        <v>1</v>
      </c>
      <c r="H17" s="384">
        <v>30</v>
      </c>
      <c r="I17" s="389" t="s">
        <v>95</v>
      </c>
      <c r="J17" s="398">
        <v>2</v>
      </c>
      <c r="K17" s="399"/>
      <c r="L17" s="389"/>
      <c r="M17" s="388"/>
      <c r="N17" s="389"/>
      <c r="O17" s="389"/>
      <c r="P17" s="400"/>
      <c r="Q17" s="401"/>
      <c r="R17" s="422"/>
      <c r="S17" s="414"/>
      <c r="T17" s="415"/>
      <c r="U17" s="415"/>
      <c r="V17" s="416"/>
      <c r="W17" s="406">
        <f t="shared" si="1"/>
        <v>60</v>
      </c>
      <c r="X17" s="407">
        <f t="shared" si="0"/>
        <v>3</v>
      </c>
    </row>
    <row r="18" spans="1:25" x14ac:dyDescent="0.25">
      <c r="A18" s="16" t="s">
        <v>177</v>
      </c>
      <c r="B18" s="396" t="s">
        <v>26</v>
      </c>
      <c r="C18" s="409" t="s">
        <v>16</v>
      </c>
      <c r="D18" s="417" t="s">
        <v>113</v>
      </c>
      <c r="E18" s="399">
        <v>30</v>
      </c>
      <c r="F18" s="389" t="s">
        <v>109</v>
      </c>
      <c r="G18" s="388">
        <v>1</v>
      </c>
      <c r="H18" s="389">
        <v>30</v>
      </c>
      <c r="I18" s="389" t="s">
        <v>95</v>
      </c>
      <c r="J18" s="400">
        <v>2</v>
      </c>
      <c r="K18" s="426"/>
      <c r="L18" s="427"/>
      <c r="M18" s="427"/>
      <c r="N18" s="427"/>
      <c r="O18" s="427"/>
      <c r="P18" s="426"/>
      <c r="Q18" s="401"/>
      <c r="R18" s="404"/>
      <c r="S18" s="393"/>
      <c r="T18" s="394"/>
      <c r="U18" s="394"/>
      <c r="V18" s="405"/>
      <c r="W18" s="406">
        <f t="shared" si="1"/>
        <v>60</v>
      </c>
      <c r="X18" s="407">
        <v>3</v>
      </c>
    </row>
    <row r="19" spans="1:25" x14ac:dyDescent="0.25">
      <c r="A19" s="16" t="s">
        <v>177</v>
      </c>
      <c r="B19" s="396" t="s">
        <v>47</v>
      </c>
      <c r="C19" s="409" t="s">
        <v>16</v>
      </c>
      <c r="D19" s="417" t="s">
        <v>113</v>
      </c>
      <c r="E19" s="397"/>
      <c r="F19" s="384"/>
      <c r="G19" s="385"/>
      <c r="H19" s="384"/>
      <c r="I19" s="384"/>
      <c r="J19" s="398"/>
      <c r="K19" s="399">
        <v>30</v>
      </c>
      <c r="L19" s="389" t="s">
        <v>109</v>
      </c>
      <c r="M19" s="388">
        <v>1</v>
      </c>
      <c r="N19" s="389">
        <v>30</v>
      </c>
      <c r="O19" s="389" t="s">
        <v>95</v>
      </c>
      <c r="P19" s="400">
        <v>2</v>
      </c>
      <c r="Q19" s="401"/>
      <c r="R19" s="428"/>
      <c r="S19" s="403"/>
      <c r="T19" s="404"/>
      <c r="U19" s="428"/>
      <c r="V19" s="405"/>
      <c r="W19" s="406">
        <f t="shared" ref="W19:W28" si="2">SUM(E19,H19,K19,N19,Q19,T19)</f>
        <v>60</v>
      </c>
      <c r="X19" s="407">
        <f t="shared" ref="X19:X28" si="3">SUM(G19,J19,M19,P19,S19,V19)</f>
        <v>3</v>
      </c>
    </row>
    <row r="20" spans="1:25" x14ac:dyDescent="0.25">
      <c r="A20" s="16" t="s">
        <v>177</v>
      </c>
      <c r="B20" s="396" t="s">
        <v>128</v>
      </c>
      <c r="C20" s="409" t="s">
        <v>16</v>
      </c>
      <c r="D20" s="417" t="s">
        <v>113</v>
      </c>
      <c r="E20" s="429"/>
      <c r="F20" s="427"/>
      <c r="G20" s="427"/>
      <c r="H20" s="427"/>
      <c r="I20" s="427"/>
      <c r="J20" s="430"/>
      <c r="K20" s="399"/>
      <c r="L20" s="389"/>
      <c r="M20" s="388"/>
      <c r="N20" s="389"/>
      <c r="O20" s="389"/>
      <c r="P20" s="400"/>
      <c r="Q20" s="431">
        <v>30</v>
      </c>
      <c r="R20" s="428" t="s">
        <v>109</v>
      </c>
      <c r="S20" s="432">
        <v>1</v>
      </c>
      <c r="T20" s="402">
        <v>30</v>
      </c>
      <c r="U20" s="428" t="s">
        <v>95</v>
      </c>
      <c r="V20" s="433">
        <v>2</v>
      </c>
      <c r="W20" s="406">
        <f t="shared" si="2"/>
        <v>60</v>
      </c>
      <c r="X20" s="407">
        <f t="shared" si="3"/>
        <v>3</v>
      </c>
    </row>
    <row r="21" spans="1:25" x14ac:dyDescent="0.25">
      <c r="A21" s="16" t="s">
        <v>179</v>
      </c>
      <c r="B21" s="396" t="s">
        <v>27</v>
      </c>
      <c r="C21" s="409" t="s">
        <v>16</v>
      </c>
      <c r="D21" s="382" t="s">
        <v>115</v>
      </c>
      <c r="E21" s="397">
        <v>30</v>
      </c>
      <c r="F21" s="389" t="s">
        <v>109</v>
      </c>
      <c r="G21" s="385">
        <v>1</v>
      </c>
      <c r="H21" s="384">
        <v>30</v>
      </c>
      <c r="I21" s="389" t="s">
        <v>95</v>
      </c>
      <c r="J21" s="398">
        <v>2</v>
      </c>
      <c r="K21" s="399"/>
      <c r="L21" s="389"/>
      <c r="M21" s="388"/>
      <c r="N21" s="389"/>
      <c r="O21" s="389"/>
      <c r="P21" s="400"/>
      <c r="Q21" s="401"/>
      <c r="R21" s="404"/>
      <c r="S21" s="403"/>
      <c r="T21" s="404"/>
      <c r="U21" s="404"/>
      <c r="V21" s="405"/>
      <c r="W21" s="406">
        <f t="shared" si="2"/>
        <v>60</v>
      </c>
      <c r="X21" s="407">
        <f t="shared" si="3"/>
        <v>3</v>
      </c>
    </row>
    <row r="22" spans="1:25" x14ac:dyDescent="0.25">
      <c r="A22" s="16" t="s">
        <v>179</v>
      </c>
      <c r="B22" s="396" t="s">
        <v>28</v>
      </c>
      <c r="C22" s="409" t="s">
        <v>16</v>
      </c>
      <c r="D22" s="382" t="s">
        <v>115</v>
      </c>
      <c r="E22" s="434"/>
      <c r="F22" s="384"/>
      <c r="G22" s="385"/>
      <c r="H22" s="384"/>
      <c r="I22" s="384"/>
      <c r="J22" s="398"/>
      <c r="K22" s="399"/>
      <c r="L22" s="389"/>
      <c r="M22" s="388"/>
      <c r="N22" s="389"/>
      <c r="O22" s="389"/>
      <c r="P22" s="400"/>
      <c r="Q22" s="401">
        <v>15</v>
      </c>
      <c r="R22" s="404" t="s">
        <v>109</v>
      </c>
      <c r="S22" s="403">
        <v>1</v>
      </c>
      <c r="T22" s="404"/>
      <c r="U22" s="404"/>
      <c r="V22" s="405"/>
      <c r="W22" s="406">
        <f t="shared" si="2"/>
        <v>15</v>
      </c>
      <c r="X22" s="407">
        <f t="shared" si="3"/>
        <v>1</v>
      </c>
    </row>
    <row r="23" spans="1:25" x14ac:dyDescent="0.25">
      <c r="A23" s="16" t="s">
        <v>179</v>
      </c>
      <c r="B23" s="396" t="s">
        <v>29</v>
      </c>
      <c r="C23" s="409" t="s">
        <v>16</v>
      </c>
      <c r="D23" s="382" t="s">
        <v>115</v>
      </c>
      <c r="E23" s="435"/>
      <c r="F23" s="427"/>
      <c r="G23" s="427"/>
      <c r="H23" s="384">
        <v>15</v>
      </c>
      <c r="I23" s="389" t="s">
        <v>95</v>
      </c>
      <c r="J23" s="398">
        <v>1</v>
      </c>
      <c r="K23" s="399"/>
      <c r="L23" s="389"/>
      <c r="M23" s="388"/>
      <c r="N23" s="389"/>
      <c r="O23" s="389"/>
      <c r="P23" s="400"/>
      <c r="Q23" s="401"/>
      <c r="R23" s="404"/>
      <c r="S23" s="403"/>
      <c r="T23" s="404"/>
      <c r="U23" s="404"/>
      <c r="V23" s="405"/>
      <c r="W23" s="406">
        <f t="shared" si="2"/>
        <v>15</v>
      </c>
      <c r="X23" s="407">
        <f t="shared" si="3"/>
        <v>1</v>
      </c>
    </row>
    <row r="24" spans="1:25" x14ac:dyDescent="0.25">
      <c r="A24" s="16" t="s">
        <v>179</v>
      </c>
      <c r="B24" s="396" t="s">
        <v>30</v>
      </c>
      <c r="C24" s="409" t="s">
        <v>16</v>
      </c>
      <c r="D24" s="382" t="s">
        <v>115</v>
      </c>
      <c r="E24" s="383">
        <v>2</v>
      </c>
      <c r="F24" s="389" t="s">
        <v>109</v>
      </c>
      <c r="G24" s="385">
        <v>0</v>
      </c>
      <c r="H24" s="384"/>
      <c r="I24" s="384"/>
      <c r="J24" s="398"/>
      <c r="K24" s="399"/>
      <c r="L24" s="389"/>
      <c r="M24" s="388"/>
      <c r="N24" s="389"/>
      <c r="O24" s="389"/>
      <c r="P24" s="400"/>
      <c r="Q24" s="401"/>
      <c r="R24" s="404"/>
      <c r="S24" s="403"/>
      <c r="T24" s="404"/>
      <c r="U24" s="404"/>
      <c r="V24" s="405"/>
      <c r="W24" s="406">
        <f t="shared" si="2"/>
        <v>2</v>
      </c>
      <c r="X24" s="407">
        <f t="shared" si="3"/>
        <v>0</v>
      </c>
    </row>
    <row r="25" spans="1:25" x14ac:dyDescent="0.25">
      <c r="A25" s="16" t="s">
        <v>179</v>
      </c>
      <c r="B25" s="396" t="s">
        <v>31</v>
      </c>
      <c r="C25" s="409" t="s">
        <v>16</v>
      </c>
      <c r="D25" s="382" t="s">
        <v>115</v>
      </c>
      <c r="E25" s="397">
        <v>3</v>
      </c>
      <c r="F25" s="389" t="s">
        <v>109</v>
      </c>
      <c r="G25" s="385">
        <v>0</v>
      </c>
      <c r="H25" s="384"/>
      <c r="I25" s="384"/>
      <c r="J25" s="398"/>
      <c r="K25" s="399"/>
      <c r="L25" s="389"/>
      <c r="M25" s="388"/>
      <c r="N25" s="389"/>
      <c r="O25" s="389"/>
      <c r="P25" s="400"/>
      <c r="Q25" s="401"/>
      <c r="R25" s="404"/>
      <c r="S25" s="403"/>
      <c r="T25" s="404"/>
      <c r="U25" s="404"/>
      <c r="V25" s="405"/>
      <c r="W25" s="406">
        <f t="shared" si="2"/>
        <v>3</v>
      </c>
      <c r="X25" s="407">
        <f t="shared" si="3"/>
        <v>0</v>
      </c>
    </row>
    <row r="26" spans="1:25" x14ac:dyDescent="0.25">
      <c r="A26" s="16" t="s">
        <v>179</v>
      </c>
      <c r="B26" s="436" t="s">
        <v>32</v>
      </c>
      <c r="C26" s="381" t="s">
        <v>19</v>
      </c>
      <c r="D26" s="417" t="s">
        <v>113</v>
      </c>
      <c r="E26" s="434">
        <v>30</v>
      </c>
      <c r="F26" s="389" t="s">
        <v>110</v>
      </c>
      <c r="G26" s="385">
        <v>2</v>
      </c>
      <c r="H26" s="384">
        <v>30</v>
      </c>
      <c r="I26" s="389" t="s">
        <v>110</v>
      </c>
      <c r="J26" s="398">
        <v>2</v>
      </c>
      <c r="K26" s="399">
        <v>30</v>
      </c>
      <c r="L26" s="389" t="s">
        <v>110</v>
      </c>
      <c r="M26" s="388">
        <v>2</v>
      </c>
      <c r="N26" s="389">
        <v>30</v>
      </c>
      <c r="O26" s="389" t="s">
        <v>95</v>
      </c>
      <c r="P26" s="400">
        <v>3</v>
      </c>
      <c r="Q26" s="401"/>
      <c r="R26" s="404"/>
      <c r="S26" s="403"/>
      <c r="T26" s="404"/>
      <c r="U26" s="404"/>
      <c r="V26" s="405"/>
      <c r="W26" s="406">
        <f t="shared" si="2"/>
        <v>120</v>
      </c>
      <c r="X26" s="407">
        <f t="shared" si="3"/>
        <v>9</v>
      </c>
    </row>
    <row r="27" spans="1:25" x14ac:dyDescent="0.25">
      <c r="A27" s="16" t="s">
        <v>179</v>
      </c>
      <c r="B27" s="436" t="s">
        <v>33</v>
      </c>
      <c r="C27" s="381" t="s">
        <v>19</v>
      </c>
      <c r="D27" s="417" t="s">
        <v>113</v>
      </c>
      <c r="E27" s="569">
        <v>30</v>
      </c>
      <c r="F27" s="568" t="s">
        <v>109</v>
      </c>
      <c r="G27" s="570">
        <v>0</v>
      </c>
      <c r="H27" s="389"/>
      <c r="I27" s="389"/>
      <c r="J27" s="400"/>
      <c r="K27" s="437"/>
      <c r="L27" s="363"/>
      <c r="M27" s="363"/>
      <c r="N27" s="363"/>
      <c r="O27" s="363"/>
      <c r="P27" s="438"/>
      <c r="Q27" s="401"/>
      <c r="R27" s="404"/>
      <c r="S27" s="403"/>
      <c r="T27" s="404"/>
      <c r="U27" s="404"/>
      <c r="V27" s="405"/>
      <c r="W27" s="406">
        <f t="shared" si="2"/>
        <v>30</v>
      </c>
      <c r="X27" s="407">
        <f t="shared" si="3"/>
        <v>0</v>
      </c>
    </row>
    <row r="28" spans="1:25" ht="15.75" thickBot="1" x14ac:dyDescent="0.3">
      <c r="A28" s="16" t="s">
        <v>179</v>
      </c>
      <c r="B28" s="439" t="s">
        <v>48</v>
      </c>
      <c r="C28" s="440" t="s">
        <v>16</v>
      </c>
      <c r="D28" s="441" t="s">
        <v>115</v>
      </c>
      <c r="E28" s="442"/>
      <c r="F28" s="370"/>
      <c r="G28" s="443"/>
      <c r="H28" s="370"/>
      <c r="I28" s="370"/>
      <c r="J28" s="444"/>
      <c r="K28" s="445"/>
      <c r="L28" s="446"/>
      <c r="M28" s="447"/>
      <c r="N28" s="446"/>
      <c r="O28" s="446"/>
      <c r="P28" s="448"/>
      <c r="Q28" s="449">
        <v>15</v>
      </c>
      <c r="R28" s="446" t="s">
        <v>95</v>
      </c>
      <c r="S28" s="410">
        <v>1</v>
      </c>
      <c r="T28" s="411"/>
      <c r="U28" s="411"/>
      <c r="V28" s="450"/>
      <c r="W28" s="451">
        <f t="shared" si="2"/>
        <v>15</v>
      </c>
      <c r="X28" s="452">
        <f t="shared" si="3"/>
        <v>1</v>
      </c>
    </row>
    <row r="29" spans="1:25" ht="15.75" thickBot="1" x14ac:dyDescent="0.3">
      <c r="B29" s="618" t="s">
        <v>147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20"/>
      <c r="X29" s="453">
        <v>16</v>
      </c>
    </row>
    <row r="30" spans="1:25" x14ac:dyDescent="0.3">
      <c r="B30" s="455"/>
      <c r="C30" s="454"/>
      <c r="D30" s="456" t="s">
        <v>36</v>
      </c>
      <c r="E30" s="392">
        <f>SUM(E5:E28)</f>
        <v>260</v>
      </c>
      <c r="F30" s="392"/>
      <c r="G30" s="457">
        <f>SUM(G5:G28)</f>
        <v>20</v>
      </c>
      <c r="H30" s="392">
        <f>SUM(H5:H28)</f>
        <v>240</v>
      </c>
      <c r="I30" s="392"/>
      <c r="J30" s="457">
        <f>SUM(J5:J28)</f>
        <v>24</v>
      </c>
      <c r="K30" s="458">
        <f>SUM(K5:K28)-15</f>
        <v>315</v>
      </c>
      <c r="L30" s="458"/>
      <c r="M30" s="459">
        <f>SUM(M5:M28)-4</f>
        <v>30</v>
      </c>
      <c r="N30" s="458">
        <f>SUM(N5:N28)-15</f>
        <v>285</v>
      </c>
      <c r="O30" s="458"/>
      <c r="P30" s="459">
        <f>SUM(P5:P28)-4</f>
        <v>31</v>
      </c>
      <c r="Q30" s="394">
        <f>SUM(Q5:Q28)-15</f>
        <v>210</v>
      </c>
      <c r="R30" s="394"/>
      <c r="S30" s="393">
        <f>SUM(S5:S28)-4</f>
        <v>23</v>
      </c>
      <c r="T30" s="394">
        <f>SUM(T5:T28)-15</f>
        <v>180</v>
      </c>
      <c r="U30" s="394"/>
      <c r="V30" s="393">
        <f>SUM(V5:V28)-4</f>
        <v>36</v>
      </c>
      <c r="W30" s="456">
        <f>SUM(W5:W28)</f>
        <v>1490</v>
      </c>
      <c r="X30" s="460">
        <f>SUM(X5:X28)</f>
        <v>164</v>
      </c>
      <c r="Y30" s="461"/>
    </row>
    <row r="31" spans="1:25" x14ac:dyDescent="0.3">
      <c r="B31" s="455"/>
      <c r="C31" s="454"/>
      <c r="D31" s="407" t="s">
        <v>37</v>
      </c>
      <c r="E31" s="615">
        <f>SUM(E30,H30)-(E13+H13)</f>
        <v>470</v>
      </c>
      <c r="F31" s="615"/>
      <c r="G31" s="615"/>
      <c r="H31" s="615">
        <f>SUM(G30,J30)</f>
        <v>44</v>
      </c>
      <c r="I31" s="615"/>
      <c r="J31" s="615"/>
      <c r="K31" s="612">
        <f>SUM(K30,N30)-(K13+N13)</f>
        <v>570</v>
      </c>
      <c r="L31" s="613"/>
      <c r="M31" s="614"/>
      <c r="N31" s="612">
        <f>SUM(M30,P30)</f>
        <v>61</v>
      </c>
      <c r="O31" s="613"/>
      <c r="P31" s="614"/>
      <c r="Q31" s="612">
        <f>SUM(Q30,T30)-(Q13+T13)</f>
        <v>360</v>
      </c>
      <c r="R31" s="613"/>
      <c r="S31" s="614"/>
      <c r="T31" s="612">
        <f>SUM(S30,V30)</f>
        <v>59</v>
      </c>
      <c r="U31" s="613"/>
      <c r="V31" s="614"/>
      <c r="W31" s="462"/>
      <c r="X31" s="463">
        <f>X30+X29</f>
        <v>180</v>
      </c>
    </row>
    <row r="32" spans="1:25" x14ac:dyDescent="0.3">
      <c r="B32" s="455"/>
      <c r="C32" s="455"/>
      <c r="D32" s="45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5">
        <f>SUM(X6,X7,X13,X26,X27,X29,X15)</f>
        <v>53</v>
      </c>
      <c r="X32" s="466" t="s">
        <v>7</v>
      </c>
    </row>
    <row r="33" spans="2:24" x14ac:dyDescent="0.3">
      <c r="B33" s="455"/>
      <c r="C33" s="455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67">
        <f>(W32*100)/X31</f>
        <v>29.444444444444443</v>
      </c>
      <c r="X33" s="426"/>
    </row>
  </sheetData>
  <sheetProtection selectLockedCells="1" selectUnlockedCells="1"/>
  <mergeCells count="23">
    <mergeCell ref="W8:X8"/>
    <mergeCell ref="T31:V31"/>
    <mergeCell ref="Q31:S31"/>
    <mergeCell ref="B2:B4"/>
    <mergeCell ref="C2:C4"/>
    <mergeCell ref="D2:D4"/>
    <mergeCell ref="K3:M3"/>
    <mergeCell ref="N31:P31"/>
    <mergeCell ref="K31:M31"/>
    <mergeCell ref="E31:G31"/>
    <mergeCell ref="H31:J31"/>
    <mergeCell ref="B29:W29"/>
    <mergeCell ref="B1:X1"/>
    <mergeCell ref="Q3:S3"/>
    <mergeCell ref="T3:V3"/>
    <mergeCell ref="E2:J2"/>
    <mergeCell ref="K2:P2"/>
    <mergeCell ref="H3:J3"/>
    <mergeCell ref="W2:W4"/>
    <mergeCell ref="N3:P3"/>
    <mergeCell ref="X2:X4"/>
    <mergeCell ref="Q2:V2"/>
    <mergeCell ref="E3:G3"/>
  </mergeCells>
  <pageMargins left="0.25" right="0.25" top="0.75" bottom="0.75" header="0.3" footer="0.3"/>
  <pageSetup paperSize="9" scale="89" firstPageNumber="0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Y35"/>
  <sheetViews>
    <sheetView zoomScaleNormal="100" workbookViewId="0">
      <selection activeCell="A5" sqref="A5"/>
    </sheetView>
  </sheetViews>
  <sheetFormatPr defaultColWidth="11.42578125" defaultRowHeight="15" x14ac:dyDescent="0.3"/>
  <cols>
    <col min="1" max="1" width="11.42578125" style="9"/>
    <col min="2" max="2" width="45.140625" style="9" bestFit="1" customWidth="1"/>
    <col min="3" max="3" width="13.5703125" style="9" bestFit="1" customWidth="1"/>
    <col min="4" max="4" width="8.42578125" style="9" bestFit="1" customWidth="1"/>
    <col min="5" max="5" width="5.5703125" style="9" bestFit="1" customWidth="1"/>
    <col min="6" max="6" width="4" style="9" bestFit="1" customWidth="1"/>
    <col min="7" max="7" width="5.28515625" style="9" bestFit="1" customWidth="1"/>
    <col min="8" max="8" width="5.5703125" style="9" bestFit="1" customWidth="1"/>
    <col min="9" max="9" width="4" style="9" bestFit="1" customWidth="1"/>
    <col min="10" max="10" width="5.28515625" style="9" bestFit="1" customWidth="1"/>
    <col min="11" max="11" width="5.5703125" style="9" bestFit="1" customWidth="1"/>
    <col min="12" max="12" width="4" style="9" bestFit="1" customWidth="1"/>
    <col min="13" max="13" width="5.28515625" style="9" bestFit="1" customWidth="1"/>
    <col min="14" max="14" width="5.5703125" style="9" bestFit="1" customWidth="1"/>
    <col min="15" max="15" width="4" style="9" bestFit="1" customWidth="1"/>
    <col min="16" max="16" width="5.28515625" style="9" bestFit="1" customWidth="1"/>
    <col min="17" max="17" width="5.5703125" style="9" bestFit="1" customWidth="1"/>
    <col min="18" max="18" width="4" style="9" bestFit="1" customWidth="1"/>
    <col min="19" max="19" width="5.28515625" style="9" bestFit="1" customWidth="1"/>
    <col min="20" max="20" width="5.5703125" style="9" bestFit="1" customWidth="1"/>
    <col min="21" max="21" width="4" style="9" bestFit="1" customWidth="1"/>
    <col min="22" max="22" width="5.28515625" style="9" bestFit="1" customWidth="1"/>
    <col min="23" max="23" width="6.140625" style="9" bestFit="1" customWidth="1"/>
    <col min="24" max="24" width="6.28515625" style="9" bestFit="1" customWidth="1"/>
    <col min="25" max="16384" width="11.42578125" style="9"/>
  </cols>
  <sheetData>
    <row r="1" spans="1:25" ht="15.75" thickBot="1" x14ac:dyDescent="0.35">
      <c r="B1" s="621" t="s">
        <v>165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1"/>
      <c r="X1" s="621"/>
      <c r="Y1" s="158"/>
    </row>
    <row r="2" spans="1:25" x14ac:dyDescent="0.3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  <c r="Y2" s="158"/>
    </row>
    <row r="3" spans="1:25" x14ac:dyDescent="0.3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  <c r="Y3" s="158"/>
    </row>
    <row r="4" spans="1:25" ht="15.75" thickBot="1" x14ac:dyDescent="0.35">
      <c r="B4" s="711"/>
      <c r="C4" s="709"/>
      <c r="D4" s="712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242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130" t="s">
        <v>14</v>
      </c>
      <c r="R4" s="123" t="s">
        <v>15</v>
      </c>
      <c r="S4" s="131" t="s">
        <v>7</v>
      </c>
      <c r="T4" s="132" t="s">
        <v>14</v>
      </c>
      <c r="U4" s="123" t="s">
        <v>15</v>
      </c>
      <c r="V4" s="133" t="s">
        <v>7</v>
      </c>
      <c r="W4" s="710"/>
      <c r="X4" s="709"/>
      <c r="Y4" s="158"/>
    </row>
    <row r="5" spans="1:25" ht="15" customHeight="1" x14ac:dyDescent="0.3">
      <c r="A5" s="9" t="s">
        <v>178</v>
      </c>
      <c r="B5" s="141" t="s">
        <v>88</v>
      </c>
      <c r="C5" s="83" t="s">
        <v>16</v>
      </c>
      <c r="D5" s="154" t="s">
        <v>64</v>
      </c>
      <c r="E5" s="202">
        <v>30</v>
      </c>
      <c r="F5" s="203" t="s">
        <v>108</v>
      </c>
      <c r="G5" s="218">
        <v>10</v>
      </c>
      <c r="H5" s="203">
        <v>30</v>
      </c>
      <c r="I5" s="203" t="s">
        <v>108</v>
      </c>
      <c r="J5" s="204">
        <v>10</v>
      </c>
      <c r="K5" s="306">
        <v>30</v>
      </c>
      <c r="L5" s="203" t="s">
        <v>108</v>
      </c>
      <c r="M5" s="307">
        <v>10</v>
      </c>
      <c r="N5" s="308">
        <v>30</v>
      </c>
      <c r="O5" s="203" t="s">
        <v>108</v>
      </c>
      <c r="P5" s="309">
        <v>10</v>
      </c>
      <c r="Q5" s="318">
        <v>30</v>
      </c>
      <c r="R5" s="203" t="s">
        <v>108</v>
      </c>
      <c r="S5" s="319">
        <v>10</v>
      </c>
      <c r="T5" s="320">
        <v>30</v>
      </c>
      <c r="U5" s="203" t="s">
        <v>109</v>
      </c>
      <c r="V5" s="321">
        <v>19</v>
      </c>
      <c r="W5" s="225">
        <f t="shared" ref="W5:W20" si="0">SUM(E5,H5,K5,N5,Q5,T5)</f>
        <v>180</v>
      </c>
      <c r="X5" s="208">
        <f t="shared" ref="X5:X20" si="1">SUM(G5,J5,M5,P5,S5,V5)</f>
        <v>69</v>
      </c>
      <c r="Y5" s="158"/>
    </row>
    <row r="6" spans="1:25" x14ac:dyDescent="0.3">
      <c r="A6" s="9" t="s">
        <v>177</v>
      </c>
      <c r="B6" s="141" t="s">
        <v>124</v>
      </c>
      <c r="C6" s="201" t="s">
        <v>19</v>
      </c>
      <c r="D6" s="322" t="s">
        <v>115</v>
      </c>
      <c r="E6" s="180"/>
      <c r="F6" s="54"/>
      <c r="G6" s="55"/>
      <c r="H6" s="54"/>
      <c r="I6" s="54"/>
      <c r="J6" s="206"/>
      <c r="K6" s="220"/>
      <c r="L6" s="54"/>
      <c r="M6" s="17"/>
      <c r="N6" s="56"/>
      <c r="O6" s="54"/>
      <c r="P6" s="221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225">
        <f t="shared" si="0"/>
        <v>60</v>
      </c>
      <c r="X6" s="208">
        <f t="shared" si="1"/>
        <v>4</v>
      </c>
      <c r="Y6" s="158"/>
    </row>
    <row r="7" spans="1:25" x14ac:dyDescent="0.3">
      <c r="A7" s="9" t="s">
        <v>178</v>
      </c>
      <c r="B7" s="310" t="s">
        <v>93</v>
      </c>
      <c r="C7" s="201" t="s">
        <v>19</v>
      </c>
      <c r="D7" s="154" t="s">
        <v>64</v>
      </c>
      <c r="E7" s="180">
        <v>15</v>
      </c>
      <c r="F7" s="54" t="s">
        <v>108</v>
      </c>
      <c r="G7" s="55">
        <v>2</v>
      </c>
      <c r="H7" s="208">
        <v>15</v>
      </c>
      <c r="I7" s="54" t="s">
        <v>108</v>
      </c>
      <c r="J7" s="206">
        <v>2</v>
      </c>
      <c r="K7" s="220">
        <v>15</v>
      </c>
      <c r="L7" s="54" t="s">
        <v>108</v>
      </c>
      <c r="M7" s="17">
        <v>2</v>
      </c>
      <c r="N7" s="56">
        <v>15</v>
      </c>
      <c r="O7" s="54" t="s">
        <v>108</v>
      </c>
      <c r="P7" s="221">
        <v>2</v>
      </c>
      <c r="Q7" s="323"/>
      <c r="R7" s="54"/>
      <c r="S7" s="79"/>
      <c r="T7" s="80"/>
      <c r="U7" s="54"/>
      <c r="V7" s="324"/>
      <c r="W7" s="225">
        <f t="shared" si="0"/>
        <v>60</v>
      </c>
      <c r="X7" s="208">
        <f t="shared" si="1"/>
        <v>8</v>
      </c>
      <c r="Y7" s="158"/>
    </row>
    <row r="8" spans="1:25" x14ac:dyDescent="0.3">
      <c r="A8" s="9" t="s">
        <v>178</v>
      </c>
      <c r="B8" s="141" t="s">
        <v>90</v>
      </c>
      <c r="C8" s="201" t="s">
        <v>19</v>
      </c>
      <c r="D8" s="211" t="s">
        <v>64</v>
      </c>
      <c r="E8" s="180">
        <v>15</v>
      </c>
      <c r="F8" s="54" t="s">
        <v>109</v>
      </c>
      <c r="G8" s="55">
        <v>1</v>
      </c>
      <c r="H8" s="54">
        <v>15</v>
      </c>
      <c r="I8" s="54" t="s">
        <v>110</v>
      </c>
      <c r="J8" s="206">
        <v>1</v>
      </c>
      <c r="K8" s="220"/>
      <c r="L8" s="56"/>
      <c r="M8" s="17"/>
      <c r="N8" s="56"/>
      <c r="O8" s="56"/>
      <c r="P8" s="221"/>
      <c r="Q8" s="323"/>
      <c r="R8" s="54"/>
      <c r="S8" s="79"/>
      <c r="T8" s="80"/>
      <c r="U8" s="54"/>
      <c r="V8" s="324"/>
      <c r="W8" s="225">
        <f t="shared" si="0"/>
        <v>30</v>
      </c>
      <c r="X8" s="208">
        <f t="shared" si="1"/>
        <v>2</v>
      </c>
      <c r="Y8" s="158"/>
    </row>
    <row r="9" spans="1:25" x14ac:dyDescent="0.3">
      <c r="A9" s="9" t="s">
        <v>177</v>
      </c>
      <c r="B9" s="141" t="s">
        <v>91</v>
      </c>
      <c r="C9" s="201" t="s">
        <v>19</v>
      </c>
      <c r="D9" s="154" t="s">
        <v>115</v>
      </c>
      <c r="E9" s="180">
        <v>30</v>
      </c>
      <c r="F9" s="54" t="s">
        <v>108</v>
      </c>
      <c r="G9" s="55">
        <v>4</v>
      </c>
      <c r="H9" s="54">
        <v>30</v>
      </c>
      <c r="I9" s="54" t="s">
        <v>108</v>
      </c>
      <c r="J9" s="206">
        <v>4</v>
      </c>
      <c r="K9" s="220">
        <v>30</v>
      </c>
      <c r="L9" s="54" t="s">
        <v>108</v>
      </c>
      <c r="M9" s="17">
        <v>4</v>
      </c>
      <c r="N9" s="56">
        <v>30</v>
      </c>
      <c r="O9" s="54" t="s">
        <v>108</v>
      </c>
      <c r="P9" s="221">
        <v>4</v>
      </c>
      <c r="Q9" s="323"/>
      <c r="R9" s="56"/>
      <c r="S9" s="79"/>
      <c r="T9" s="80"/>
      <c r="U9" s="56"/>
      <c r="V9" s="324"/>
      <c r="W9" s="225">
        <f t="shared" si="0"/>
        <v>120</v>
      </c>
      <c r="X9" s="208">
        <f t="shared" si="1"/>
        <v>16</v>
      </c>
      <c r="Y9" s="158"/>
    </row>
    <row r="10" spans="1:25" x14ac:dyDescent="0.3">
      <c r="A10" s="9" t="s">
        <v>177</v>
      </c>
      <c r="B10" s="141" t="s">
        <v>65</v>
      </c>
      <c r="C10" s="83" t="s">
        <v>16</v>
      </c>
      <c r="D10" s="154" t="s">
        <v>115</v>
      </c>
      <c r="E10" s="180"/>
      <c r="F10" s="54"/>
      <c r="G10" s="55"/>
      <c r="H10" s="54"/>
      <c r="I10" s="54"/>
      <c r="J10" s="206"/>
      <c r="K10" s="220">
        <v>60</v>
      </c>
      <c r="L10" s="56" t="s">
        <v>109</v>
      </c>
      <c r="M10" s="17">
        <v>3</v>
      </c>
      <c r="N10" s="56">
        <v>60</v>
      </c>
      <c r="O10" s="56" t="s">
        <v>110</v>
      </c>
      <c r="P10" s="221">
        <v>3</v>
      </c>
      <c r="Q10" s="220">
        <v>60</v>
      </c>
      <c r="R10" s="56" t="s">
        <v>109</v>
      </c>
      <c r="S10" s="17">
        <v>3</v>
      </c>
      <c r="T10" s="56">
        <v>60</v>
      </c>
      <c r="U10" s="56" t="s">
        <v>110</v>
      </c>
      <c r="V10" s="221">
        <v>3</v>
      </c>
      <c r="W10" s="225">
        <f t="shared" si="0"/>
        <v>240</v>
      </c>
      <c r="X10" s="208">
        <f t="shared" si="1"/>
        <v>12</v>
      </c>
      <c r="Y10" s="158"/>
    </row>
    <row r="11" spans="1:25" x14ac:dyDescent="0.3">
      <c r="A11" s="9" t="s">
        <v>177</v>
      </c>
      <c r="B11" s="141" t="s">
        <v>63</v>
      </c>
      <c r="C11" s="201" t="s">
        <v>19</v>
      </c>
      <c r="D11" s="211" t="s">
        <v>21</v>
      </c>
      <c r="E11" s="180"/>
      <c r="F11" s="56"/>
      <c r="G11" s="55"/>
      <c r="H11" s="54"/>
      <c r="I11" s="56"/>
      <c r="J11" s="206"/>
      <c r="K11" s="180">
        <v>15</v>
      </c>
      <c r="L11" s="56" t="s">
        <v>109</v>
      </c>
      <c r="M11" s="55">
        <v>1</v>
      </c>
      <c r="N11" s="54">
        <v>15</v>
      </c>
      <c r="O11" s="56" t="s">
        <v>109</v>
      </c>
      <c r="P11" s="206">
        <v>1</v>
      </c>
      <c r="Q11" s="180">
        <v>15</v>
      </c>
      <c r="R11" s="56" t="s">
        <v>109</v>
      </c>
      <c r="S11" s="55">
        <v>1</v>
      </c>
      <c r="T11" s="54">
        <v>15</v>
      </c>
      <c r="U11" s="56" t="s">
        <v>109</v>
      </c>
      <c r="V11" s="206">
        <v>1</v>
      </c>
      <c r="W11" s="225">
        <f t="shared" si="0"/>
        <v>60</v>
      </c>
      <c r="X11" s="208">
        <f t="shared" si="1"/>
        <v>4</v>
      </c>
      <c r="Y11" s="158"/>
    </row>
    <row r="12" spans="1:25" x14ac:dyDescent="0.3">
      <c r="A12" s="9" t="s">
        <v>177</v>
      </c>
      <c r="B12" s="325" t="s">
        <v>66</v>
      </c>
      <c r="C12" s="201" t="s">
        <v>19</v>
      </c>
      <c r="D12" s="211" t="s">
        <v>21</v>
      </c>
      <c r="E12" s="180">
        <v>15</v>
      </c>
      <c r="F12" s="56" t="s">
        <v>109</v>
      </c>
      <c r="G12" s="55">
        <v>1</v>
      </c>
      <c r="H12" s="54">
        <v>15</v>
      </c>
      <c r="I12" s="56" t="s">
        <v>109</v>
      </c>
      <c r="J12" s="206">
        <v>1</v>
      </c>
      <c r="K12" s="180">
        <v>15</v>
      </c>
      <c r="L12" s="56" t="s">
        <v>109</v>
      </c>
      <c r="M12" s="55">
        <v>1</v>
      </c>
      <c r="N12" s="54">
        <v>15</v>
      </c>
      <c r="O12" s="56" t="s">
        <v>109</v>
      </c>
      <c r="P12" s="206">
        <v>1</v>
      </c>
      <c r="Q12" s="180"/>
      <c r="R12" s="56"/>
      <c r="S12" s="55"/>
      <c r="T12" s="54"/>
      <c r="U12" s="56"/>
      <c r="V12" s="206"/>
      <c r="W12" s="225">
        <f t="shared" si="0"/>
        <v>60</v>
      </c>
      <c r="X12" s="208">
        <f t="shared" si="1"/>
        <v>4</v>
      </c>
      <c r="Y12" s="158"/>
    </row>
    <row r="13" spans="1:25" x14ac:dyDescent="0.3">
      <c r="A13" s="9" t="s">
        <v>178</v>
      </c>
      <c r="B13" s="222" t="s">
        <v>67</v>
      </c>
      <c r="C13" s="201" t="s">
        <v>16</v>
      </c>
      <c r="D13" s="154" t="s">
        <v>115</v>
      </c>
      <c r="E13" s="180">
        <v>30</v>
      </c>
      <c r="F13" s="54" t="s">
        <v>109</v>
      </c>
      <c r="G13" s="55">
        <v>1</v>
      </c>
      <c r="H13" s="54"/>
      <c r="I13" s="54"/>
      <c r="J13" s="206"/>
      <c r="K13" s="220"/>
      <c r="L13" s="56"/>
      <c r="M13" s="17"/>
      <c r="N13" s="56"/>
      <c r="O13" s="56"/>
      <c r="P13" s="221"/>
      <c r="Q13" s="323"/>
      <c r="R13" s="56"/>
      <c r="S13" s="79"/>
      <c r="T13" s="80"/>
      <c r="U13" s="56"/>
      <c r="V13" s="324"/>
      <c r="W13" s="225">
        <f t="shared" si="0"/>
        <v>30</v>
      </c>
      <c r="X13" s="208">
        <f t="shared" si="1"/>
        <v>1</v>
      </c>
      <c r="Y13" s="158"/>
    </row>
    <row r="14" spans="1:25" x14ac:dyDescent="0.3">
      <c r="A14" s="9" t="s">
        <v>177</v>
      </c>
      <c r="B14" s="222" t="s">
        <v>68</v>
      </c>
      <c r="C14" s="201" t="s">
        <v>16</v>
      </c>
      <c r="D14" s="154" t="s">
        <v>115</v>
      </c>
      <c r="E14" s="180"/>
      <c r="F14" s="54"/>
      <c r="G14" s="55"/>
      <c r="H14" s="54"/>
      <c r="I14" s="54"/>
      <c r="J14" s="206"/>
      <c r="K14" s="220">
        <v>30</v>
      </c>
      <c r="L14" s="56" t="s">
        <v>109</v>
      </c>
      <c r="M14" s="17">
        <v>1</v>
      </c>
      <c r="N14" s="56">
        <v>30</v>
      </c>
      <c r="O14" s="56" t="s">
        <v>95</v>
      </c>
      <c r="P14" s="221">
        <v>2</v>
      </c>
      <c r="Q14" s="323"/>
      <c r="R14" s="56"/>
      <c r="S14" s="79"/>
      <c r="T14" s="80"/>
      <c r="U14" s="56"/>
      <c r="V14" s="324"/>
      <c r="W14" s="225">
        <f t="shared" si="0"/>
        <v>60</v>
      </c>
      <c r="X14" s="208">
        <f t="shared" si="1"/>
        <v>3</v>
      </c>
      <c r="Y14" s="158"/>
    </row>
    <row r="15" spans="1:25" x14ac:dyDescent="0.3">
      <c r="A15" s="9" t="s">
        <v>177</v>
      </c>
      <c r="B15" s="222" t="s">
        <v>81</v>
      </c>
      <c r="C15" s="201" t="s">
        <v>16</v>
      </c>
      <c r="D15" s="154" t="s">
        <v>115</v>
      </c>
      <c r="E15" s="180"/>
      <c r="F15" s="54"/>
      <c r="G15" s="55"/>
      <c r="H15" s="54"/>
      <c r="I15" s="54"/>
      <c r="J15" s="206"/>
      <c r="K15" s="220"/>
      <c r="L15" s="56"/>
      <c r="M15" s="17"/>
      <c r="N15" s="56"/>
      <c r="O15" s="56"/>
      <c r="P15" s="221"/>
      <c r="Q15" s="323">
        <v>30</v>
      </c>
      <c r="R15" s="56" t="s">
        <v>109</v>
      </c>
      <c r="S15" s="79">
        <v>1</v>
      </c>
      <c r="T15" s="80">
        <v>30</v>
      </c>
      <c r="U15" s="56" t="s">
        <v>95</v>
      </c>
      <c r="V15" s="324">
        <v>2</v>
      </c>
      <c r="W15" s="225">
        <v>60</v>
      </c>
      <c r="X15" s="208">
        <v>3</v>
      </c>
      <c r="Y15" s="158"/>
    </row>
    <row r="16" spans="1:25" x14ac:dyDescent="0.3">
      <c r="A16" s="9" t="s">
        <v>178</v>
      </c>
      <c r="B16" s="222" t="s">
        <v>69</v>
      </c>
      <c r="C16" s="201" t="s">
        <v>16</v>
      </c>
      <c r="D16" s="154" t="s">
        <v>115</v>
      </c>
      <c r="E16" s="180"/>
      <c r="F16" s="54"/>
      <c r="G16" s="55"/>
      <c r="H16" s="54"/>
      <c r="I16" s="54"/>
      <c r="J16" s="206"/>
      <c r="K16" s="220"/>
      <c r="L16" s="56"/>
      <c r="M16" s="17"/>
      <c r="N16" s="56"/>
      <c r="O16" s="56"/>
      <c r="P16" s="221"/>
      <c r="Q16" s="323">
        <v>30</v>
      </c>
      <c r="R16" s="80" t="s">
        <v>109</v>
      </c>
      <c r="S16" s="79">
        <v>1</v>
      </c>
      <c r="T16" s="80">
        <v>30</v>
      </c>
      <c r="U16" s="80" t="s">
        <v>95</v>
      </c>
      <c r="V16" s="324">
        <v>2</v>
      </c>
      <c r="W16" s="225">
        <f t="shared" si="0"/>
        <v>60</v>
      </c>
      <c r="X16" s="208">
        <f t="shared" si="1"/>
        <v>3</v>
      </c>
      <c r="Y16" s="158"/>
    </row>
    <row r="17" spans="1:25" x14ac:dyDescent="0.3">
      <c r="A17" s="9" t="s">
        <v>177</v>
      </c>
      <c r="B17" s="222" t="s">
        <v>70</v>
      </c>
      <c r="C17" s="201" t="s">
        <v>16</v>
      </c>
      <c r="D17" s="211" t="s">
        <v>113</v>
      </c>
      <c r="E17" s="180">
        <v>15</v>
      </c>
      <c r="F17" s="54" t="s">
        <v>109</v>
      </c>
      <c r="G17" s="55">
        <v>1</v>
      </c>
      <c r="H17" s="54">
        <v>15</v>
      </c>
      <c r="I17" s="54" t="s">
        <v>109</v>
      </c>
      <c r="J17" s="206">
        <v>1</v>
      </c>
      <c r="K17" s="220">
        <v>15</v>
      </c>
      <c r="L17" s="56" t="s">
        <v>109</v>
      </c>
      <c r="M17" s="17">
        <v>1</v>
      </c>
      <c r="N17" s="56">
        <v>15</v>
      </c>
      <c r="O17" s="56" t="s">
        <v>109</v>
      </c>
      <c r="P17" s="221">
        <v>1</v>
      </c>
      <c r="Q17" s="323"/>
      <c r="R17" s="56"/>
      <c r="S17" s="79"/>
      <c r="T17" s="80"/>
      <c r="U17" s="56"/>
      <c r="V17" s="324"/>
      <c r="W17" s="225">
        <f t="shared" si="0"/>
        <v>60</v>
      </c>
      <c r="X17" s="208">
        <f t="shared" si="1"/>
        <v>4</v>
      </c>
      <c r="Y17" s="158"/>
    </row>
    <row r="18" spans="1:25" x14ac:dyDescent="0.3">
      <c r="A18" s="9" t="s">
        <v>177</v>
      </c>
      <c r="B18" s="141" t="s">
        <v>47</v>
      </c>
      <c r="C18" s="83" t="s">
        <v>16</v>
      </c>
      <c r="D18" s="211" t="s">
        <v>113</v>
      </c>
      <c r="E18" s="180">
        <v>30</v>
      </c>
      <c r="F18" s="54" t="s">
        <v>109</v>
      </c>
      <c r="G18" s="55">
        <v>1</v>
      </c>
      <c r="H18" s="54">
        <v>30</v>
      </c>
      <c r="I18" s="54" t="s">
        <v>95</v>
      </c>
      <c r="J18" s="206">
        <v>2</v>
      </c>
      <c r="K18" s="220"/>
      <c r="L18" s="56"/>
      <c r="M18" s="17"/>
      <c r="N18" s="56"/>
      <c r="O18" s="56"/>
      <c r="P18" s="221"/>
      <c r="Q18" s="323"/>
      <c r="R18" s="56"/>
      <c r="S18" s="79"/>
      <c r="T18" s="80"/>
      <c r="U18" s="56"/>
      <c r="V18" s="324"/>
      <c r="W18" s="225">
        <f t="shared" si="0"/>
        <v>60</v>
      </c>
      <c r="X18" s="208">
        <f t="shared" si="1"/>
        <v>3</v>
      </c>
      <c r="Y18" s="158"/>
    </row>
    <row r="19" spans="1:25" x14ac:dyDescent="0.3">
      <c r="A19" s="9" t="s">
        <v>178</v>
      </c>
      <c r="B19" s="141" t="s">
        <v>116</v>
      </c>
      <c r="C19" s="83" t="s">
        <v>16</v>
      </c>
      <c r="D19" s="154" t="s">
        <v>113</v>
      </c>
      <c r="E19" s="180"/>
      <c r="F19" s="54"/>
      <c r="G19" s="55"/>
      <c r="H19" s="54"/>
      <c r="I19" s="54"/>
      <c r="J19" s="206"/>
      <c r="K19" s="220">
        <v>15</v>
      </c>
      <c r="L19" s="56" t="s">
        <v>109</v>
      </c>
      <c r="M19" s="17">
        <v>1</v>
      </c>
      <c r="N19" s="56">
        <v>15</v>
      </c>
      <c r="O19" s="56" t="s">
        <v>95</v>
      </c>
      <c r="P19" s="221">
        <v>1</v>
      </c>
      <c r="Q19" s="323"/>
      <c r="R19" s="56"/>
      <c r="S19" s="79"/>
      <c r="T19" s="80"/>
      <c r="U19" s="56"/>
      <c r="V19" s="324"/>
      <c r="W19" s="225">
        <f t="shared" si="0"/>
        <v>30</v>
      </c>
      <c r="X19" s="208">
        <f t="shared" si="1"/>
        <v>2</v>
      </c>
      <c r="Y19" s="158"/>
    </row>
    <row r="20" spans="1:25" x14ac:dyDescent="0.3">
      <c r="A20" s="9" t="s">
        <v>178</v>
      </c>
      <c r="B20" s="141" t="s">
        <v>130</v>
      </c>
      <c r="C20" s="83" t="s">
        <v>16</v>
      </c>
      <c r="D20" s="154" t="s">
        <v>113</v>
      </c>
      <c r="E20" s="180"/>
      <c r="F20" s="54"/>
      <c r="G20" s="55"/>
      <c r="H20" s="54"/>
      <c r="I20" s="54"/>
      <c r="J20" s="206"/>
      <c r="K20" s="220"/>
      <c r="L20" s="56"/>
      <c r="M20" s="17"/>
      <c r="N20" s="56"/>
      <c r="O20" s="56"/>
      <c r="P20" s="221"/>
      <c r="Q20" s="323">
        <v>30</v>
      </c>
      <c r="R20" s="56" t="s">
        <v>109</v>
      </c>
      <c r="S20" s="79">
        <v>1</v>
      </c>
      <c r="T20" s="80">
        <v>30</v>
      </c>
      <c r="U20" s="56" t="s">
        <v>95</v>
      </c>
      <c r="V20" s="324">
        <v>1</v>
      </c>
      <c r="W20" s="225">
        <f t="shared" si="0"/>
        <v>60</v>
      </c>
      <c r="X20" s="208">
        <f t="shared" si="1"/>
        <v>2</v>
      </c>
      <c r="Y20" s="158"/>
    </row>
    <row r="21" spans="1:25" x14ac:dyDescent="0.3">
      <c r="A21" s="9" t="s">
        <v>178</v>
      </c>
      <c r="B21" s="141" t="s">
        <v>71</v>
      </c>
      <c r="C21" s="83" t="s">
        <v>16</v>
      </c>
      <c r="D21" s="211" t="s">
        <v>113</v>
      </c>
      <c r="E21" s="180">
        <v>30</v>
      </c>
      <c r="F21" s="54" t="s">
        <v>109</v>
      </c>
      <c r="G21" s="55">
        <v>1</v>
      </c>
      <c r="H21" s="54">
        <v>30</v>
      </c>
      <c r="I21" s="54" t="s">
        <v>95</v>
      </c>
      <c r="J21" s="206">
        <v>2</v>
      </c>
      <c r="K21" s="220">
        <v>30</v>
      </c>
      <c r="L21" s="56" t="s">
        <v>109</v>
      </c>
      <c r="M21" s="17">
        <v>1</v>
      </c>
      <c r="N21" s="56">
        <v>30</v>
      </c>
      <c r="O21" s="56" t="s">
        <v>95</v>
      </c>
      <c r="P21" s="221">
        <v>2</v>
      </c>
      <c r="Q21" s="323"/>
      <c r="R21" s="80"/>
      <c r="S21" s="79"/>
      <c r="T21" s="80"/>
      <c r="U21" s="80"/>
      <c r="V21" s="324"/>
      <c r="W21" s="225">
        <f t="shared" ref="W21:W29" si="2">SUM(E21,H21,K21,N21,Q21,T21)</f>
        <v>120</v>
      </c>
      <c r="X21" s="208">
        <f t="shared" ref="X21:X29" si="3">SUM(G21,J21,M21,P21,S21,V21)</f>
        <v>6</v>
      </c>
      <c r="Y21" s="158"/>
    </row>
    <row r="22" spans="1:25" x14ac:dyDescent="0.3">
      <c r="A22" s="9" t="s">
        <v>177</v>
      </c>
      <c r="B22" s="141" t="s">
        <v>26</v>
      </c>
      <c r="C22" s="83" t="s">
        <v>16</v>
      </c>
      <c r="D22" s="211" t="s">
        <v>113</v>
      </c>
      <c r="E22" s="180">
        <v>30</v>
      </c>
      <c r="F22" s="56" t="s">
        <v>110</v>
      </c>
      <c r="G22" s="55">
        <v>1</v>
      </c>
      <c r="H22" s="54">
        <v>30</v>
      </c>
      <c r="I22" s="56" t="s">
        <v>95</v>
      </c>
      <c r="J22" s="206">
        <v>2</v>
      </c>
      <c r="K22" s="220"/>
      <c r="L22" s="56"/>
      <c r="M22" s="17"/>
      <c r="N22" s="56"/>
      <c r="O22" s="56"/>
      <c r="P22" s="221"/>
      <c r="Q22" s="323"/>
      <c r="R22" s="80"/>
      <c r="S22" s="79"/>
      <c r="T22" s="80"/>
      <c r="U22" s="80"/>
      <c r="V22" s="324"/>
      <c r="W22" s="225">
        <f t="shared" si="2"/>
        <v>60</v>
      </c>
      <c r="X22" s="208">
        <f t="shared" si="3"/>
        <v>3</v>
      </c>
      <c r="Y22" s="158"/>
    </row>
    <row r="23" spans="1:25" ht="15" customHeight="1" x14ac:dyDescent="0.3">
      <c r="A23" s="9" t="s">
        <v>179</v>
      </c>
      <c r="B23" s="141" t="s">
        <v>27</v>
      </c>
      <c r="C23" s="83" t="s">
        <v>16</v>
      </c>
      <c r="D23" s="154" t="s">
        <v>115</v>
      </c>
      <c r="E23" s="180">
        <v>30</v>
      </c>
      <c r="F23" s="56" t="s">
        <v>109</v>
      </c>
      <c r="G23" s="55">
        <v>1</v>
      </c>
      <c r="H23" s="54">
        <v>30</v>
      </c>
      <c r="I23" s="56" t="s">
        <v>95</v>
      </c>
      <c r="J23" s="206">
        <v>2</v>
      </c>
      <c r="K23" s="220"/>
      <c r="L23" s="56"/>
      <c r="M23" s="17"/>
      <c r="N23" s="56"/>
      <c r="O23" s="56"/>
      <c r="P23" s="221"/>
      <c r="Q23" s="323"/>
      <c r="R23" s="80"/>
      <c r="S23" s="79"/>
      <c r="T23" s="80"/>
      <c r="U23" s="80"/>
      <c r="V23" s="324"/>
      <c r="W23" s="225">
        <f t="shared" si="2"/>
        <v>60</v>
      </c>
      <c r="X23" s="208">
        <f t="shared" si="3"/>
        <v>3</v>
      </c>
      <c r="Y23" s="158"/>
    </row>
    <row r="24" spans="1:25" x14ac:dyDescent="0.3">
      <c r="A24" s="9" t="s">
        <v>179</v>
      </c>
      <c r="B24" s="141" t="s">
        <v>28</v>
      </c>
      <c r="C24" s="83" t="s">
        <v>16</v>
      </c>
      <c r="D24" s="154" t="s">
        <v>115</v>
      </c>
      <c r="E24" s="180"/>
      <c r="F24" s="54"/>
      <c r="G24" s="55"/>
      <c r="H24" s="54"/>
      <c r="I24" s="54"/>
      <c r="J24" s="206"/>
      <c r="K24" s="220"/>
      <c r="L24" s="56"/>
      <c r="M24" s="17"/>
      <c r="N24" s="56"/>
      <c r="O24" s="56"/>
      <c r="P24" s="221"/>
      <c r="Q24" s="323">
        <v>15</v>
      </c>
      <c r="R24" s="80" t="s">
        <v>109</v>
      </c>
      <c r="S24" s="79">
        <v>1</v>
      </c>
      <c r="T24" s="80"/>
      <c r="U24" s="80"/>
      <c r="V24" s="324"/>
      <c r="W24" s="225">
        <f t="shared" si="2"/>
        <v>15</v>
      </c>
      <c r="X24" s="208">
        <f t="shared" si="3"/>
        <v>1</v>
      </c>
      <c r="Y24" s="158"/>
    </row>
    <row r="25" spans="1:25" x14ac:dyDescent="0.3">
      <c r="A25" s="9" t="s">
        <v>179</v>
      </c>
      <c r="B25" s="141" t="s">
        <v>29</v>
      </c>
      <c r="C25" s="83" t="s">
        <v>16</v>
      </c>
      <c r="D25" s="154" t="s">
        <v>115</v>
      </c>
      <c r="E25" s="182"/>
      <c r="F25" s="157"/>
      <c r="G25" s="157"/>
      <c r="H25" s="54">
        <v>15</v>
      </c>
      <c r="I25" s="56" t="s">
        <v>95</v>
      </c>
      <c r="J25" s="206">
        <v>1</v>
      </c>
      <c r="K25" s="220"/>
      <c r="L25" s="56"/>
      <c r="M25" s="17"/>
      <c r="N25" s="56"/>
      <c r="O25" s="56"/>
      <c r="P25" s="221"/>
      <c r="Q25" s="323"/>
      <c r="R25" s="80"/>
      <c r="S25" s="79"/>
      <c r="T25" s="80"/>
      <c r="U25" s="80"/>
      <c r="V25" s="324"/>
      <c r="W25" s="225">
        <f t="shared" si="2"/>
        <v>15</v>
      </c>
      <c r="X25" s="208">
        <f t="shared" si="3"/>
        <v>1</v>
      </c>
      <c r="Y25" s="158"/>
    </row>
    <row r="26" spans="1:25" x14ac:dyDescent="0.3">
      <c r="A26" s="9" t="s">
        <v>179</v>
      </c>
      <c r="B26" s="141" t="s">
        <v>30</v>
      </c>
      <c r="C26" s="83" t="s">
        <v>16</v>
      </c>
      <c r="D26" s="154" t="s">
        <v>115</v>
      </c>
      <c r="E26" s="180">
        <v>2</v>
      </c>
      <c r="F26" s="56" t="s">
        <v>109</v>
      </c>
      <c r="G26" s="55">
        <v>0</v>
      </c>
      <c r="H26" s="54"/>
      <c r="I26" s="54"/>
      <c r="J26" s="206"/>
      <c r="K26" s="220"/>
      <c r="L26" s="56"/>
      <c r="M26" s="17"/>
      <c r="N26" s="56"/>
      <c r="O26" s="56"/>
      <c r="P26" s="221"/>
      <c r="Q26" s="323"/>
      <c r="R26" s="80"/>
      <c r="S26" s="79"/>
      <c r="T26" s="80"/>
      <c r="U26" s="80"/>
      <c r="V26" s="324"/>
      <c r="W26" s="225">
        <f t="shared" si="2"/>
        <v>2</v>
      </c>
      <c r="X26" s="208">
        <f t="shared" si="3"/>
        <v>0</v>
      </c>
      <c r="Y26" s="158"/>
    </row>
    <row r="27" spans="1:25" x14ac:dyDescent="0.3">
      <c r="A27" s="9" t="s">
        <v>179</v>
      </c>
      <c r="B27" s="141" t="s">
        <v>31</v>
      </c>
      <c r="C27" s="83" t="s">
        <v>16</v>
      </c>
      <c r="D27" s="154" t="s">
        <v>115</v>
      </c>
      <c r="E27" s="180">
        <v>3</v>
      </c>
      <c r="F27" s="56" t="s">
        <v>109</v>
      </c>
      <c r="G27" s="55">
        <v>0</v>
      </c>
      <c r="H27" s="54"/>
      <c r="I27" s="54"/>
      <c r="J27" s="206"/>
      <c r="K27" s="220"/>
      <c r="L27" s="56"/>
      <c r="M27" s="17"/>
      <c r="N27" s="56"/>
      <c r="O27" s="56"/>
      <c r="P27" s="221"/>
      <c r="Q27" s="323"/>
      <c r="R27" s="80"/>
      <c r="S27" s="79"/>
      <c r="T27" s="80"/>
      <c r="U27" s="80"/>
      <c r="V27" s="324"/>
      <c r="W27" s="225">
        <f t="shared" si="2"/>
        <v>3</v>
      </c>
      <c r="X27" s="208">
        <f t="shared" si="3"/>
        <v>0</v>
      </c>
      <c r="Y27" s="158"/>
    </row>
    <row r="28" spans="1:25" x14ac:dyDescent="0.3">
      <c r="A28" s="9" t="s">
        <v>179</v>
      </c>
      <c r="B28" s="160" t="s">
        <v>72</v>
      </c>
      <c r="C28" s="201" t="s">
        <v>19</v>
      </c>
      <c r="D28" s="211" t="s">
        <v>113</v>
      </c>
      <c r="E28" s="180">
        <v>30</v>
      </c>
      <c r="F28" s="56" t="s">
        <v>110</v>
      </c>
      <c r="G28" s="55">
        <v>2</v>
      </c>
      <c r="H28" s="54">
        <v>30</v>
      </c>
      <c r="I28" s="56" t="s">
        <v>110</v>
      </c>
      <c r="J28" s="206">
        <v>2</v>
      </c>
      <c r="K28" s="220">
        <v>30</v>
      </c>
      <c r="L28" s="56" t="s">
        <v>110</v>
      </c>
      <c r="M28" s="17">
        <v>2</v>
      </c>
      <c r="N28" s="56">
        <v>30</v>
      </c>
      <c r="O28" s="56" t="s">
        <v>95</v>
      </c>
      <c r="P28" s="221">
        <v>3</v>
      </c>
      <c r="Q28" s="323"/>
      <c r="R28" s="80"/>
      <c r="S28" s="79"/>
      <c r="T28" s="80"/>
      <c r="U28" s="80"/>
      <c r="V28" s="324"/>
      <c r="W28" s="225">
        <f t="shared" si="2"/>
        <v>120</v>
      </c>
      <c r="X28" s="208">
        <f t="shared" si="3"/>
        <v>9</v>
      </c>
      <c r="Y28" s="158"/>
    </row>
    <row r="29" spans="1:25" x14ac:dyDescent="0.3">
      <c r="A29" s="9" t="s">
        <v>179</v>
      </c>
      <c r="B29" s="160" t="s">
        <v>33</v>
      </c>
      <c r="C29" s="201" t="s">
        <v>19</v>
      </c>
      <c r="D29" s="211" t="s">
        <v>113</v>
      </c>
      <c r="E29" s="569">
        <v>30</v>
      </c>
      <c r="F29" s="568" t="s">
        <v>109</v>
      </c>
      <c r="G29" s="570">
        <v>0</v>
      </c>
      <c r="H29" s="56"/>
      <c r="I29" s="56"/>
      <c r="J29" s="221"/>
      <c r="K29" s="207"/>
      <c r="L29" s="208"/>
      <c r="M29" s="208"/>
      <c r="N29" s="208"/>
      <c r="O29" s="208"/>
      <c r="P29" s="210"/>
      <c r="Q29" s="323"/>
      <c r="R29" s="80"/>
      <c r="S29" s="79"/>
      <c r="T29" s="80"/>
      <c r="U29" s="80"/>
      <c r="V29" s="324"/>
      <c r="W29" s="225">
        <f t="shared" si="2"/>
        <v>30</v>
      </c>
      <c r="X29" s="208">
        <f t="shared" si="3"/>
        <v>0</v>
      </c>
      <c r="Y29" s="158"/>
    </row>
    <row r="30" spans="1:25" ht="15.75" thickBot="1" x14ac:dyDescent="0.35">
      <c r="A30" s="9" t="s">
        <v>179</v>
      </c>
      <c r="B30" s="326" t="s">
        <v>48</v>
      </c>
      <c r="C30" s="314" t="s">
        <v>16</v>
      </c>
      <c r="D30" s="327" t="s">
        <v>115</v>
      </c>
      <c r="E30" s="316"/>
      <c r="F30" s="227"/>
      <c r="G30" s="260"/>
      <c r="H30" s="227"/>
      <c r="I30" s="227"/>
      <c r="J30" s="317"/>
      <c r="K30" s="328"/>
      <c r="L30" s="231"/>
      <c r="M30" s="231"/>
      <c r="N30" s="231">
        <v>15</v>
      </c>
      <c r="O30" s="231" t="s">
        <v>95</v>
      </c>
      <c r="P30" s="329">
        <v>1</v>
      </c>
      <c r="Q30" s="330"/>
      <c r="R30" s="331"/>
      <c r="S30" s="332"/>
      <c r="T30" s="331"/>
      <c r="U30" s="331"/>
      <c r="V30" s="333"/>
      <c r="W30" s="187">
        <f>SUM(E30,H30,K30,N30,Q30,T30)</f>
        <v>15</v>
      </c>
      <c r="X30" s="231">
        <f>SUM(G30,J30,M30,P30,S30,V30)</f>
        <v>1</v>
      </c>
      <c r="Y30" s="158"/>
    </row>
    <row r="31" spans="1:25" ht="15.75" thickBot="1" x14ac:dyDescent="0.35">
      <c r="B31" s="656" t="s">
        <v>147</v>
      </c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9"/>
      <c r="X31" s="165">
        <v>16</v>
      </c>
      <c r="Y31" s="158"/>
    </row>
    <row r="32" spans="1:25" x14ac:dyDescent="0.3">
      <c r="B32" s="189"/>
      <c r="C32" s="111"/>
      <c r="D32" s="166" t="s">
        <v>36</v>
      </c>
      <c r="E32" s="167">
        <f>SUM(E5:E30)</f>
        <v>335</v>
      </c>
      <c r="F32" s="167"/>
      <c r="G32" s="168">
        <f>SUM(G5:G30)</f>
        <v>26</v>
      </c>
      <c r="H32" s="167">
        <f>SUM(H5:H30)</f>
        <v>285</v>
      </c>
      <c r="I32" s="167"/>
      <c r="J32" s="168">
        <f>SUM(J5:J30)</f>
        <v>30</v>
      </c>
      <c r="K32" s="169">
        <f>SUM(K5:K31)</f>
        <v>285</v>
      </c>
      <c r="L32" s="169"/>
      <c r="M32" s="170">
        <f>SUM(M5:M31)</f>
        <v>27</v>
      </c>
      <c r="N32" s="169">
        <f>SUM(N5:N31)</f>
        <v>300</v>
      </c>
      <c r="O32" s="169"/>
      <c r="P32" s="171">
        <f>SUM(P5:P31)</f>
        <v>31</v>
      </c>
      <c r="Q32" s="172">
        <f>SUM(Q5:Q31)</f>
        <v>240</v>
      </c>
      <c r="R32" s="172"/>
      <c r="S32" s="173">
        <f>SUM(S5:S31)</f>
        <v>20</v>
      </c>
      <c r="T32" s="172">
        <f>SUM(T5:T31)</f>
        <v>225</v>
      </c>
      <c r="U32" s="172"/>
      <c r="V32" s="173">
        <f>SUM(V5:V31)</f>
        <v>30</v>
      </c>
      <c r="W32" s="166">
        <f>SUM(W5:W30)</f>
        <v>1670</v>
      </c>
      <c r="X32" s="267">
        <f>SUM(X5:X30)</f>
        <v>164</v>
      </c>
      <c r="Y32" s="158"/>
    </row>
    <row r="33" spans="2:25" x14ac:dyDescent="0.3">
      <c r="B33" s="111"/>
      <c r="C33" s="111"/>
      <c r="D33" s="208" t="s">
        <v>37</v>
      </c>
      <c r="E33" s="576">
        <f>SUM(E32,H32)-(E11+E12+H11+H12)</f>
        <v>590</v>
      </c>
      <c r="F33" s="576"/>
      <c r="G33" s="576"/>
      <c r="H33" s="576">
        <f>SUM(G32,J32)</f>
        <v>56</v>
      </c>
      <c r="I33" s="576"/>
      <c r="J33" s="576"/>
      <c r="K33" s="576">
        <f>SUM(K32,N32)-(K11+K12+N11+N12)</f>
        <v>525</v>
      </c>
      <c r="L33" s="576"/>
      <c r="M33" s="576"/>
      <c r="N33" s="679">
        <f>SUM(M32,P32)</f>
        <v>58</v>
      </c>
      <c r="O33" s="576"/>
      <c r="P33" s="576"/>
      <c r="Q33" s="576">
        <f>SUM(Q32,T32)-(Q11+Q12+T11+T12)</f>
        <v>435</v>
      </c>
      <c r="R33" s="576"/>
      <c r="S33" s="576"/>
      <c r="T33" s="576">
        <f>SUM(S32,V32)</f>
        <v>50</v>
      </c>
      <c r="U33" s="576"/>
      <c r="V33" s="576"/>
      <c r="W33" s="255"/>
      <c r="X33" s="256">
        <f>X32+X31</f>
        <v>180</v>
      </c>
      <c r="Y33" s="158"/>
    </row>
    <row r="34" spans="2:25" x14ac:dyDescent="0.3">
      <c r="B34" s="10"/>
      <c r="C34" s="10"/>
      <c r="D34" s="1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3">
        <f>SUM(X29,X28,X12,X11,,X9,X8,X7,X6,X31)</f>
        <v>63</v>
      </c>
      <c r="X34" s="13" t="s">
        <v>7</v>
      </c>
    </row>
    <row r="35" spans="2:25" x14ac:dyDescent="0.3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2">
        <f>(W34*100)/X33</f>
        <v>35</v>
      </c>
      <c r="X35" s="16"/>
    </row>
  </sheetData>
  <sheetProtection selectLockedCells="1" selectUnlockedCells="1"/>
  <mergeCells count="22">
    <mergeCell ref="T3:V3"/>
    <mergeCell ref="Q2:V2"/>
    <mergeCell ref="B2:B4"/>
    <mergeCell ref="C2:C4"/>
    <mergeCell ref="D2:D4"/>
    <mergeCell ref="E3:G3"/>
    <mergeCell ref="B31:W31"/>
    <mergeCell ref="B1:X1"/>
    <mergeCell ref="E33:G33"/>
    <mergeCell ref="H33:J33"/>
    <mergeCell ref="K33:M33"/>
    <mergeCell ref="N33:P33"/>
    <mergeCell ref="Q33:S33"/>
    <mergeCell ref="T33:V33"/>
    <mergeCell ref="X2:X4"/>
    <mergeCell ref="H3:J3"/>
    <mergeCell ref="K3:M3"/>
    <mergeCell ref="N3:P3"/>
    <mergeCell ref="E2:J2"/>
    <mergeCell ref="K2:P2"/>
    <mergeCell ref="W2:W4"/>
    <mergeCell ref="Q3:S3"/>
  </mergeCells>
  <pageMargins left="0.25" right="0.25" top="0.75" bottom="0.75" header="0.3" footer="0.3"/>
  <pageSetup paperSize="9" scale="82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Y33"/>
  <sheetViews>
    <sheetView zoomScaleNormal="100" workbookViewId="0">
      <selection activeCell="A22" sqref="A22"/>
    </sheetView>
  </sheetViews>
  <sheetFormatPr defaultColWidth="11.42578125" defaultRowHeight="15" x14ac:dyDescent="0.3"/>
  <cols>
    <col min="1" max="1" width="11.42578125" style="7"/>
    <col min="2" max="2" width="34.7109375" style="7" bestFit="1" customWidth="1"/>
    <col min="3" max="3" width="13.5703125" style="7" bestFit="1" customWidth="1"/>
    <col min="4" max="4" width="8.42578125" style="7" bestFit="1" customWidth="1"/>
    <col min="5" max="5" width="5.5703125" style="7" bestFit="1" customWidth="1"/>
    <col min="6" max="6" width="4" style="7" bestFit="1" customWidth="1"/>
    <col min="7" max="7" width="5.28515625" style="7" bestFit="1" customWidth="1"/>
    <col min="8" max="8" width="5.5703125" style="7" bestFit="1" customWidth="1"/>
    <col min="9" max="9" width="4" style="7" bestFit="1" customWidth="1"/>
    <col min="10" max="10" width="5.28515625" style="7" bestFit="1" customWidth="1"/>
    <col min="11" max="11" width="5.5703125" style="7" bestFit="1" customWidth="1"/>
    <col min="12" max="12" width="4" style="7" bestFit="1" customWidth="1"/>
    <col min="13" max="13" width="5.28515625" style="7" bestFit="1" customWidth="1"/>
    <col min="14" max="14" width="5.5703125" style="7" bestFit="1" customWidth="1"/>
    <col min="15" max="15" width="4" style="7" bestFit="1" customWidth="1"/>
    <col min="16" max="16" width="5.28515625" style="7" bestFit="1" customWidth="1"/>
    <col min="17" max="17" width="6.140625" style="7" bestFit="1" customWidth="1"/>
    <col min="18" max="18" width="6.28515625" style="7" bestFit="1" customWidth="1"/>
    <col min="19" max="16384" width="11.42578125" style="7"/>
  </cols>
  <sheetData>
    <row r="1" spans="1:25" ht="15.75" thickBot="1" x14ac:dyDescent="0.35">
      <c r="B1" s="621" t="s">
        <v>166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1"/>
      <c r="R1" s="621"/>
      <c r="S1" s="112"/>
      <c r="T1" s="112"/>
      <c r="U1" s="112"/>
      <c r="V1" s="112"/>
      <c r="W1" s="112"/>
      <c r="X1" s="112"/>
      <c r="Y1" s="112"/>
    </row>
    <row r="2" spans="1:25" x14ac:dyDescent="0.3">
      <c r="B2" s="711" t="s">
        <v>0</v>
      </c>
      <c r="C2" s="709" t="s">
        <v>1</v>
      </c>
      <c r="D2" s="712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29" t="s">
        <v>6</v>
      </c>
      <c r="R2" s="630" t="s">
        <v>7</v>
      </c>
      <c r="S2" s="112"/>
      <c r="T2" s="112"/>
      <c r="U2" s="112"/>
      <c r="V2" s="112"/>
      <c r="W2" s="112"/>
      <c r="X2" s="112"/>
      <c r="Y2" s="112"/>
    </row>
    <row r="3" spans="1:25" x14ac:dyDescent="0.3">
      <c r="B3" s="711"/>
      <c r="C3" s="709"/>
      <c r="D3" s="712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29"/>
      <c r="R3" s="630"/>
      <c r="S3" s="112"/>
      <c r="T3" s="112"/>
      <c r="U3" s="112"/>
      <c r="V3" s="112"/>
      <c r="W3" s="112"/>
      <c r="X3" s="112"/>
      <c r="Y3" s="112"/>
    </row>
    <row r="4" spans="1:25" ht="15.75" thickBot="1" x14ac:dyDescent="0.35">
      <c r="B4" s="711"/>
      <c r="C4" s="709"/>
      <c r="D4" s="712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242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710"/>
      <c r="R4" s="709"/>
      <c r="S4" s="112"/>
      <c r="T4" s="112"/>
      <c r="U4" s="112"/>
      <c r="V4" s="112"/>
      <c r="W4" s="112"/>
      <c r="X4" s="112"/>
      <c r="Y4" s="112"/>
    </row>
    <row r="5" spans="1:25" ht="15" customHeight="1" x14ac:dyDescent="0.3">
      <c r="A5" s="7" t="s">
        <v>178</v>
      </c>
      <c r="B5" s="141" t="s">
        <v>88</v>
      </c>
      <c r="C5" s="83" t="s">
        <v>16</v>
      </c>
      <c r="D5" s="154" t="s">
        <v>112</v>
      </c>
      <c r="E5" s="202">
        <v>30</v>
      </c>
      <c r="F5" s="203" t="s">
        <v>108</v>
      </c>
      <c r="G5" s="218">
        <v>9</v>
      </c>
      <c r="H5" s="203">
        <v>30</v>
      </c>
      <c r="I5" s="203" t="s">
        <v>108</v>
      </c>
      <c r="J5" s="204">
        <v>9</v>
      </c>
      <c r="K5" s="306">
        <v>30</v>
      </c>
      <c r="L5" s="203" t="s">
        <v>108</v>
      </c>
      <c r="M5" s="307">
        <v>11</v>
      </c>
      <c r="N5" s="308">
        <v>30</v>
      </c>
      <c r="O5" s="203" t="s">
        <v>109</v>
      </c>
      <c r="P5" s="309">
        <v>23</v>
      </c>
      <c r="Q5" s="225">
        <f t="shared" ref="Q5:Q22" si="0">SUM(E5,H5,K5,N5)</f>
        <v>120</v>
      </c>
      <c r="R5" s="208">
        <f t="shared" ref="R5:R22" si="1">SUM(G5,J5,M5,P5)</f>
        <v>52</v>
      </c>
      <c r="S5" s="112"/>
      <c r="T5" s="112"/>
      <c r="U5" s="112"/>
      <c r="V5" s="112"/>
      <c r="W5" s="112"/>
      <c r="X5" s="112"/>
      <c r="Y5" s="112"/>
    </row>
    <row r="6" spans="1:25" x14ac:dyDescent="0.3">
      <c r="A6" s="7" t="s">
        <v>177</v>
      </c>
      <c r="B6" s="141" t="s">
        <v>38</v>
      </c>
      <c r="C6" s="201" t="s">
        <v>19</v>
      </c>
      <c r="D6" s="211" t="s">
        <v>113</v>
      </c>
      <c r="E6" s="180"/>
      <c r="F6" s="54"/>
      <c r="G6" s="55"/>
      <c r="H6" s="54"/>
      <c r="I6" s="54"/>
      <c r="J6" s="206"/>
      <c r="K6" s="220">
        <v>15</v>
      </c>
      <c r="L6" s="54" t="s">
        <v>109</v>
      </c>
      <c r="M6" s="17">
        <v>3</v>
      </c>
      <c r="N6" s="56"/>
      <c r="O6" s="54"/>
      <c r="P6" s="221"/>
      <c r="Q6" s="225">
        <f t="shared" si="0"/>
        <v>15</v>
      </c>
      <c r="R6" s="208">
        <f t="shared" si="1"/>
        <v>3</v>
      </c>
      <c r="S6" s="112"/>
      <c r="T6" s="112"/>
      <c r="U6" s="112"/>
      <c r="V6" s="112"/>
      <c r="W6" s="112"/>
      <c r="X6" s="112"/>
      <c r="Y6" s="112"/>
    </row>
    <row r="7" spans="1:25" x14ac:dyDescent="0.3">
      <c r="A7" s="7" t="s">
        <v>177</v>
      </c>
      <c r="B7" s="141" t="s">
        <v>39</v>
      </c>
      <c r="C7" s="201" t="s">
        <v>19</v>
      </c>
      <c r="D7" s="211" t="s">
        <v>94</v>
      </c>
      <c r="E7" s="180"/>
      <c r="F7" s="54"/>
      <c r="G7" s="55"/>
      <c r="H7" s="54"/>
      <c r="I7" s="54"/>
      <c r="J7" s="206"/>
      <c r="K7" s="220"/>
      <c r="L7" s="54"/>
      <c r="M7" s="17"/>
      <c r="N7" s="56">
        <v>4</v>
      </c>
      <c r="O7" s="54" t="s">
        <v>109</v>
      </c>
      <c r="P7" s="221">
        <v>4</v>
      </c>
      <c r="Q7" s="225">
        <f t="shared" si="0"/>
        <v>4</v>
      </c>
      <c r="R7" s="208">
        <f t="shared" si="1"/>
        <v>4</v>
      </c>
      <c r="S7" s="112"/>
      <c r="T7" s="112"/>
      <c r="U7" s="112"/>
      <c r="V7" s="112"/>
      <c r="W7" s="112"/>
      <c r="X7" s="112"/>
      <c r="Y7" s="112"/>
    </row>
    <row r="8" spans="1:25" x14ac:dyDescent="0.3">
      <c r="A8" s="7" t="s">
        <v>178</v>
      </c>
      <c r="B8" s="310" t="s">
        <v>93</v>
      </c>
      <c r="C8" s="201" t="s">
        <v>16</v>
      </c>
      <c r="D8" s="211" t="s">
        <v>112</v>
      </c>
      <c r="E8" s="180">
        <v>30</v>
      </c>
      <c r="F8" s="54" t="s">
        <v>108</v>
      </c>
      <c r="G8" s="55">
        <v>2</v>
      </c>
      <c r="H8" s="54">
        <v>30</v>
      </c>
      <c r="I8" s="54" t="s">
        <v>108</v>
      </c>
      <c r="J8" s="206">
        <v>2</v>
      </c>
      <c r="K8" s="220"/>
      <c r="L8" s="54"/>
      <c r="M8" s="17"/>
      <c r="N8" s="56"/>
      <c r="O8" s="54"/>
      <c r="P8" s="221"/>
      <c r="Q8" s="225">
        <f t="shared" si="0"/>
        <v>60</v>
      </c>
      <c r="R8" s="208">
        <f t="shared" si="1"/>
        <v>4</v>
      </c>
      <c r="S8" s="112"/>
      <c r="T8" s="112"/>
      <c r="U8" s="112"/>
      <c r="V8" s="112"/>
      <c r="W8" s="112"/>
      <c r="X8" s="112"/>
      <c r="Y8" s="112"/>
    </row>
    <row r="9" spans="1:25" x14ac:dyDescent="0.3">
      <c r="A9" s="7" t="s">
        <v>177</v>
      </c>
      <c r="B9" s="141" t="s">
        <v>91</v>
      </c>
      <c r="C9" s="201" t="s">
        <v>19</v>
      </c>
      <c r="D9" s="211" t="s">
        <v>115</v>
      </c>
      <c r="E9" s="180">
        <v>30</v>
      </c>
      <c r="F9" s="54" t="s">
        <v>108</v>
      </c>
      <c r="G9" s="55">
        <v>4</v>
      </c>
      <c r="H9" s="54">
        <v>30</v>
      </c>
      <c r="I9" s="54" t="s">
        <v>108</v>
      </c>
      <c r="J9" s="206">
        <v>4</v>
      </c>
      <c r="K9" s="220"/>
      <c r="L9" s="54"/>
      <c r="M9" s="17"/>
      <c r="N9" s="56"/>
      <c r="O9" s="54"/>
      <c r="P9" s="221"/>
      <c r="Q9" s="225">
        <f t="shared" si="0"/>
        <v>60</v>
      </c>
      <c r="R9" s="208">
        <f t="shared" si="1"/>
        <v>8</v>
      </c>
      <c r="S9" s="112"/>
      <c r="T9" s="112"/>
      <c r="U9" s="112"/>
      <c r="V9" s="112"/>
      <c r="W9" s="112"/>
      <c r="X9" s="112"/>
      <c r="Y9" s="112"/>
    </row>
    <row r="10" spans="1:25" x14ac:dyDescent="0.3">
      <c r="A10" s="7" t="s">
        <v>179</v>
      </c>
      <c r="B10" s="141" t="s">
        <v>65</v>
      </c>
      <c r="C10" s="470" t="s">
        <v>16</v>
      </c>
      <c r="D10" s="211" t="s">
        <v>115</v>
      </c>
      <c r="E10" s="220">
        <v>60</v>
      </c>
      <c r="F10" s="54" t="s">
        <v>109</v>
      </c>
      <c r="G10" s="17">
        <v>3</v>
      </c>
      <c r="H10" s="56">
        <v>60</v>
      </c>
      <c r="I10" s="54" t="s">
        <v>110</v>
      </c>
      <c r="J10" s="221">
        <v>3</v>
      </c>
      <c r="K10" s="311"/>
      <c r="L10" s="83"/>
      <c r="M10" s="83"/>
      <c r="N10" s="83"/>
      <c r="O10" s="83"/>
      <c r="P10" s="209"/>
      <c r="Q10" s="225">
        <f t="shared" si="0"/>
        <v>120</v>
      </c>
      <c r="R10" s="208">
        <f t="shared" si="1"/>
        <v>6</v>
      </c>
      <c r="S10" s="112"/>
      <c r="T10" s="112"/>
      <c r="U10" s="112"/>
      <c r="V10" s="112"/>
      <c r="W10" s="112"/>
      <c r="X10" s="112"/>
      <c r="Y10" s="112"/>
    </row>
    <row r="11" spans="1:25" x14ac:dyDescent="0.3">
      <c r="A11" s="7" t="s">
        <v>177</v>
      </c>
      <c r="B11" s="141" t="s">
        <v>23</v>
      </c>
      <c r="C11" s="470" t="s">
        <v>19</v>
      </c>
      <c r="D11" s="211" t="s">
        <v>21</v>
      </c>
      <c r="E11" s="180">
        <v>30</v>
      </c>
      <c r="F11" s="56" t="s">
        <v>109</v>
      </c>
      <c r="G11" s="55">
        <v>2</v>
      </c>
      <c r="H11" s="54">
        <v>30</v>
      </c>
      <c r="I11" s="56" t="s">
        <v>109</v>
      </c>
      <c r="J11" s="206">
        <v>2</v>
      </c>
      <c r="K11" s="220">
        <v>30</v>
      </c>
      <c r="L11" s="56" t="s">
        <v>109</v>
      </c>
      <c r="M11" s="17">
        <v>2</v>
      </c>
      <c r="N11" s="56">
        <v>30</v>
      </c>
      <c r="O11" s="56" t="s">
        <v>109</v>
      </c>
      <c r="P11" s="221">
        <v>2</v>
      </c>
      <c r="Q11" s="225">
        <f t="shared" si="0"/>
        <v>120</v>
      </c>
      <c r="R11" s="208">
        <f t="shared" si="1"/>
        <v>8</v>
      </c>
      <c r="S11" s="112"/>
      <c r="T11" s="112"/>
      <c r="U11" s="112"/>
      <c r="V11" s="112"/>
      <c r="W11" s="112"/>
      <c r="X11" s="112"/>
      <c r="Y11" s="112"/>
    </row>
    <row r="12" spans="1:25" x14ac:dyDescent="0.3">
      <c r="A12" s="7" t="s">
        <v>177</v>
      </c>
      <c r="B12" s="141" t="s">
        <v>66</v>
      </c>
      <c r="C12" s="470" t="s">
        <v>19</v>
      </c>
      <c r="D12" s="211" t="s">
        <v>21</v>
      </c>
      <c r="E12" s="180">
        <v>15</v>
      </c>
      <c r="F12" s="56" t="s">
        <v>109</v>
      </c>
      <c r="G12" s="55">
        <v>1</v>
      </c>
      <c r="H12" s="54">
        <v>15</v>
      </c>
      <c r="I12" s="56" t="s">
        <v>109</v>
      </c>
      <c r="J12" s="206">
        <v>1</v>
      </c>
      <c r="K12" s="220">
        <v>15</v>
      </c>
      <c r="L12" s="56" t="s">
        <v>109</v>
      </c>
      <c r="M12" s="17">
        <v>1</v>
      </c>
      <c r="N12" s="56">
        <v>15</v>
      </c>
      <c r="O12" s="56" t="s">
        <v>109</v>
      </c>
      <c r="P12" s="221">
        <v>1</v>
      </c>
      <c r="Q12" s="225">
        <f t="shared" si="0"/>
        <v>60</v>
      </c>
      <c r="R12" s="208">
        <f t="shared" si="1"/>
        <v>4</v>
      </c>
      <c r="S12" s="112"/>
      <c r="T12" s="112"/>
      <c r="U12" s="112"/>
      <c r="V12" s="112"/>
      <c r="W12" s="112"/>
      <c r="X12" s="112"/>
      <c r="Y12" s="112"/>
    </row>
    <row r="13" spans="1:25" x14ac:dyDescent="0.3">
      <c r="A13" s="7" t="s">
        <v>178</v>
      </c>
      <c r="B13" s="141" t="s">
        <v>111</v>
      </c>
      <c r="C13" s="471" t="s">
        <v>16</v>
      </c>
      <c r="D13" s="154" t="s">
        <v>113</v>
      </c>
      <c r="E13" s="220"/>
      <c r="F13" s="56"/>
      <c r="G13" s="17"/>
      <c r="H13" s="56"/>
      <c r="I13" s="56"/>
      <c r="J13" s="221"/>
      <c r="K13" s="220">
        <v>30</v>
      </c>
      <c r="L13" s="56" t="s">
        <v>109</v>
      </c>
      <c r="M13" s="17">
        <v>1</v>
      </c>
      <c r="N13" s="56">
        <v>30</v>
      </c>
      <c r="O13" s="56" t="s">
        <v>95</v>
      </c>
      <c r="P13" s="221">
        <v>2</v>
      </c>
      <c r="Q13" s="225">
        <f t="shared" si="0"/>
        <v>60</v>
      </c>
      <c r="R13" s="208">
        <f t="shared" si="1"/>
        <v>3</v>
      </c>
      <c r="S13" s="112"/>
      <c r="T13" s="112"/>
      <c r="U13" s="112"/>
      <c r="V13" s="112"/>
      <c r="W13" s="112"/>
      <c r="X13" s="112"/>
      <c r="Y13" s="112"/>
    </row>
    <row r="14" spans="1:25" x14ac:dyDescent="0.3">
      <c r="A14" s="7" t="s">
        <v>178</v>
      </c>
      <c r="B14" s="141" t="s">
        <v>73</v>
      </c>
      <c r="C14" s="471" t="s">
        <v>16</v>
      </c>
      <c r="D14" s="154" t="s">
        <v>115</v>
      </c>
      <c r="E14" s="220">
        <v>15</v>
      </c>
      <c r="F14" s="56" t="s">
        <v>109</v>
      </c>
      <c r="G14" s="17">
        <v>1</v>
      </c>
      <c r="H14" s="56">
        <v>15</v>
      </c>
      <c r="I14" s="56" t="s">
        <v>109</v>
      </c>
      <c r="J14" s="221">
        <v>1</v>
      </c>
      <c r="K14" s="207"/>
      <c r="L14" s="208"/>
      <c r="M14" s="208"/>
      <c r="N14" s="208"/>
      <c r="O14" s="208"/>
      <c r="P14" s="210"/>
      <c r="Q14" s="225">
        <f t="shared" si="0"/>
        <v>30</v>
      </c>
      <c r="R14" s="208">
        <f t="shared" si="1"/>
        <v>2</v>
      </c>
      <c r="S14" s="112"/>
      <c r="T14" s="112"/>
      <c r="U14" s="112"/>
      <c r="V14" s="112"/>
      <c r="W14" s="112"/>
      <c r="X14" s="112"/>
      <c r="Y14" s="112"/>
    </row>
    <row r="15" spans="1:25" x14ac:dyDescent="0.3">
      <c r="A15" s="7" t="s">
        <v>178</v>
      </c>
      <c r="B15" s="141" t="s">
        <v>74</v>
      </c>
      <c r="C15" s="471" t="s">
        <v>16</v>
      </c>
      <c r="D15" s="154" t="s">
        <v>115</v>
      </c>
      <c r="E15" s="180">
        <v>30</v>
      </c>
      <c r="F15" s="54" t="s">
        <v>109</v>
      </c>
      <c r="G15" s="55">
        <v>1</v>
      </c>
      <c r="H15" s="54">
        <v>30</v>
      </c>
      <c r="I15" s="54" t="s">
        <v>95</v>
      </c>
      <c r="J15" s="206">
        <v>2</v>
      </c>
      <c r="K15" s="220"/>
      <c r="L15" s="56"/>
      <c r="M15" s="17"/>
      <c r="N15" s="56"/>
      <c r="O15" s="56"/>
      <c r="P15" s="221"/>
      <c r="Q15" s="225">
        <f t="shared" si="0"/>
        <v>60</v>
      </c>
      <c r="R15" s="208">
        <f t="shared" si="1"/>
        <v>3</v>
      </c>
      <c r="S15" s="112"/>
      <c r="T15" s="112"/>
      <c r="U15" s="112"/>
      <c r="V15" s="112"/>
      <c r="W15" s="112"/>
      <c r="X15" s="112"/>
      <c r="Y15" s="112"/>
    </row>
    <row r="16" spans="1:25" ht="15" customHeight="1" x14ac:dyDescent="0.3">
      <c r="A16" s="7" t="s">
        <v>177</v>
      </c>
      <c r="B16" s="141" t="s">
        <v>133</v>
      </c>
      <c r="C16" s="145" t="s">
        <v>16</v>
      </c>
      <c r="D16" s="53" t="s">
        <v>115</v>
      </c>
      <c r="E16" s="88"/>
      <c r="F16" s="84"/>
      <c r="G16" s="17"/>
      <c r="H16" s="56">
        <v>30</v>
      </c>
      <c r="I16" s="56" t="s">
        <v>110</v>
      </c>
      <c r="J16" s="66">
        <v>2</v>
      </c>
      <c r="K16" s="220"/>
      <c r="L16" s="56"/>
      <c r="M16" s="17"/>
      <c r="N16" s="56"/>
      <c r="O16" s="56"/>
      <c r="P16" s="221"/>
      <c r="Q16" s="225">
        <f t="shared" si="0"/>
        <v>30</v>
      </c>
      <c r="R16" s="208">
        <f t="shared" si="1"/>
        <v>2</v>
      </c>
      <c r="S16" s="112"/>
      <c r="T16" s="112"/>
      <c r="U16" s="112"/>
      <c r="V16" s="112"/>
      <c r="W16" s="112"/>
      <c r="X16" s="112"/>
      <c r="Y16" s="112"/>
    </row>
    <row r="17" spans="1:25" x14ac:dyDescent="0.3">
      <c r="A17" s="7" t="s">
        <v>177</v>
      </c>
      <c r="B17" s="141" t="s">
        <v>134</v>
      </c>
      <c r="C17" s="145" t="s">
        <v>16</v>
      </c>
      <c r="D17" s="53" t="s">
        <v>115</v>
      </c>
      <c r="E17" s="92">
        <v>30</v>
      </c>
      <c r="F17" s="244" t="s">
        <v>110</v>
      </c>
      <c r="G17" s="228">
        <v>2</v>
      </c>
      <c r="H17" s="229"/>
      <c r="I17" s="56"/>
      <c r="J17" s="64"/>
      <c r="K17" s="220"/>
      <c r="L17" s="56"/>
      <c r="M17" s="17"/>
      <c r="N17" s="56"/>
      <c r="O17" s="56"/>
      <c r="P17" s="221"/>
      <c r="Q17" s="225">
        <f t="shared" si="0"/>
        <v>30</v>
      </c>
      <c r="R17" s="208">
        <f t="shared" si="1"/>
        <v>2</v>
      </c>
      <c r="S17" s="112"/>
      <c r="T17" s="112"/>
      <c r="U17" s="112"/>
      <c r="V17" s="112"/>
      <c r="W17" s="112"/>
      <c r="X17" s="112"/>
      <c r="Y17" s="112"/>
    </row>
    <row r="18" spans="1:25" x14ac:dyDescent="0.3">
      <c r="A18" s="7" t="s">
        <v>179</v>
      </c>
      <c r="B18" s="160" t="s">
        <v>89</v>
      </c>
      <c r="C18" s="470" t="s">
        <v>16</v>
      </c>
      <c r="D18" s="154" t="s">
        <v>115</v>
      </c>
      <c r="E18" s="312">
        <v>30</v>
      </c>
      <c r="F18" s="54" t="s">
        <v>95</v>
      </c>
      <c r="G18" s="55">
        <v>2</v>
      </c>
      <c r="H18" s="157"/>
      <c r="I18" s="157"/>
      <c r="J18" s="181"/>
      <c r="K18" s="220"/>
      <c r="L18" s="56"/>
      <c r="M18" s="17"/>
      <c r="N18" s="56"/>
      <c r="O18" s="56"/>
      <c r="P18" s="221"/>
      <c r="Q18" s="225">
        <f t="shared" si="0"/>
        <v>30</v>
      </c>
      <c r="R18" s="208">
        <f t="shared" si="1"/>
        <v>2</v>
      </c>
      <c r="S18" s="112"/>
      <c r="T18" s="112"/>
      <c r="U18" s="112"/>
      <c r="V18" s="112"/>
      <c r="W18" s="112"/>
      <c r="X18" s="112"/>
      <c r="Y18" s="112"/>
    </row>
    <row r="19" spans="1:25" x14ac:dyDescent="0.3">
      <c r="A19" s="7" t="s">
        <v>179</v>
      </c>
      <c r="B19" s="160" t="s">
        <v>145</v>
      </c>
      <c r="C19" s="142" t="s">
        <v>16</v>
      </c>
      <c r="D19" s="53" t="s">
        <v>115</v>
      </c>
      <c r="E19" s="245"/>
      <c r="F19" s="157"/>
      <c r="G19" s="157"/>
      <c r="H19" s="54">
        <v>30</v>
      </c>
      <c r="I19" s="54" t="s">
        <v>95</v>
      </c>
      <c r="J19" s="64">
        <v>2</v>
      </c>
      <c r="K19" s="220"/>
      <c r="L19" s="56"/>
      <c r="M19" s="17"/>
      <c r="N19" s="56"/>
      <c r="O19" s="56"/>
      <c r="P19" s="221"/>
      <c r="Q19" s="225">
        <f t="shared" si="0"/>
        <v>30</v>
      </c>
      <c r="R19" s="208">
        <f t="shared" si="1"/>
        <v>2</v>
      </c>
      <c r="S19" s="112"/>
      <c r="T19" s="112"/>
      <c r="U19" s="112"/>
      <c r="V19" s="112"/>
      <c r="W19" s="112"/>
      <c r="X19" s="112"/>
      <c r="Y19" s="112"/>
    </row>
    <row r="20" spans="1:25" x14ac:dyDescent="0.3">
      <c r="A20" s="7" t="s">
        <v>179</v>
      </c>
      <c r="B20" s="141" t="s">
        <v>99</v>
      </c>
      <c r="C20" s="83" t="s">
        <v>16</v>
      </c>
      <c r="D20" s="154" t="s">
        <v>115</v>
      </c>
      <c r="E20" s="312"/>
      <c r="F20" s="56"/>
      <c r="G20" s="55"/>
      <c r="H20" s="54"/>
      <c r="I20" s="56"/>
      <c r="J20" s="87"/>
      <c r="K20" s="54">
        <v>30</v>
      </c>
      <c r="L20" s="56" t="s">
        <v>95</v>
      </c>
      <c r="M20" s="55">
        <v>2</v>
      </c>
      <c r="N20" s="56"/>
      <c r="O20" s="56"/>
      <c r="P20" s="221"/>
      <c r="Q20" s="225">
        <f t="shared" si="0"/>
        <v>30</v>
      </c>
      <c r="R20" s="208">
        <f t="shared" si="1"/>
        <v>2</v>
      </c>
      <c r="S20" s="112"/>
      <c r="T20" s="112"/>
      <c r="U20" s="112"/>
      <c r="V20" s="112"/>
      <c r="W20" s="112"/>
      <c r="X20" s="112"/>
      <c r="Y20" s="112"/>
    </row>
    <row r="21" spans="1:25" x14ac:dyDescent="0.3">
      <c r="A21" s="7" t="s">
        <v>179</v>
      </c>
      <c r="B21" s="141" t="s">
        <v>40</v>
      </c>
      <c r="C21" s="83" t="s">
        <v>16</v>
      </c>
      <c r="D21" s="154" t="s">
        <v>115</v>
      </c>
      <c r="E21" s="180">
        <v>30</v>
      </c>
      <c r="F21" s="313" t="s">
        <v>109</v>
      </c>
      <c r="G21" s="55">
        <v>1</v>
      </c>
      <c r="H21" s="54">
        <v>30</v>
      </c>
      <c r="I21" s="54" t="s">
        <v>95</v>
      </c>
      <c r="J21" s="87">
        <v>2</v>
      </c>
      <c r="K21" s="220"/>
      <c r="L21" s="56"/>
      <c r="M21" s="17"/>
      <c r="N21" s="56"/>
      <c r="O21" s="56"/>
      <c r="P21" s="221"/>
      <c r="Q21" s="225">
        <f t="shared" si="0"/>
        <v>60</v>
      </c>
      <c r="R21" s="208">
        <f t="shared" si="1"/>
        <v>3</v>
      </c>
      <c r="S21" s="112"/>
      <c r="T21" s="112"/>
      <c r="U21" s="112"/>
      <c r="V21" s="112"/>
      <c r="W21" s="112"/>
      <c r="X21" s="112"/>
      <c r="Y21" s="112"/>
    </row>
    <row r="22" spans="1:25" ht="15.75" thickBot="1" x14ac:dyDescent="0.35">
      <c r="A22" s="7" t="s">
        <v>179</v>
      </c>
      <c r="B22" s="473" t="s">
        <v>43</v>
      </c>
      <c r="C22" s="314" t="s">
        <v>19</v>
      </c>
      <c r="D22" s="315" t="s">
        <v>113</v>
      </c>
      <c r="E22" s="226">
        <v>30</v>
      </c>
      <c r="F22" s="227" t="s">
        <v>110</v>
      </c>
      <c r="G22" s="228">
        <v>2</v>
      </c>
      <c r="H22" s="229">
        <v>30</v>
      </c>
      <c r="I22" s="227" t="s">
        <v>95</v>
      </c>
      <c r="J22" s="230">
        <v>3</v>
      </c>
      <c r="K22" s="316"/>
      <c r="L22" s="227"/>
      <c r="M22" s="260"/>
      <c r="N22" s="227"/>
      <c r="O22" s="227"/>
      <c r="P22" s="317"/>
      <c r="Q22" s="187">
        <f t="shared" si="0"/>
        <v>60</v>
      </c>
      <c r="R22" s="231">
        <f t="shared" si="1"/>
        <v>5</v>
      </c>
      <c r="S22" s="112"/>
      <c r="T22" s="112"/>
      <c r="U22" s="112"/>
      <c r="V22" s="112"/>
      <c r="W22" s="112"/>
      <c r="X22" s="112"/>
      <c r="Y22" s="112"/>
    </row>
    <row r="23" spans="1:25" ht="15.75" thickBot="1" x14ac:dyDescent="0.35">
      <c r="B23" s="643" t="s">
        <v>147</v>
      </c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3"/>
      <c r="Q23" s="664"/>
      <c r="R23" s="188">
        <v>5</v>
      </c>
      <c r="S23" s="112"/>
      <c r="T23" s="112"/>
      <c r="U23" s="112"/>
      <c r="V23" s="112"/>
      <c r="W23" s="112"/>
      <c r="X23" s="112"/>
      <c r="Y23" s="112"/>
    </row>
    <row r="24" spans="1:25" x14ac:dyDescent="0.3">
      <c r="B24" s="189"/>
      <c r="C24" s="190"/>
      <c r="D24" s="166" t="s">
        <v>36</v>
      </c>
      <c r="E24" s="167">
        <f>SUM(E5:E22)</f>
        <v>360</v>
      </c>
      <c r="F24" s="167"/>
      <c r="G24" s="168">
        <f>SUM(G5:G22)</f>
        <v>30</v>
      </c>
      <c r="H24" s="167">
        <f>SUM(H5:H22)</f>
        <v>360</v>
      </c>
      <c r="I24" s="167"/>
      <c r="J24" s="168">
        <f>SUM(J5:J22)</f>
        <v>33</v>
      </c>
      <c r="K24" s="169">
        <f>SUM(K5:K23)</f>
        <v>150</v>
      </c>
      <c r="L24" s="169"/>
      <c r="M24" s="171">
        <f>SUM(M5:M23)</f>
        <v>20</v>
      </c>
      <c r="N24" s="169">
        <f>SUM(N5:N22)</f>
        <v>109</v>
      </c>
      <c r="O24" s="169"/>
      <c r="P24" s="171">
        <f>SUM(P5:P22)</f>
        <v>32</v>
      </c>
      <c r="Q24" s="175">
        <f>SUM(Q5:Q22)</f>
        <v>979</v>
      </c>
      <c r="R24" s="191">
        <f>SUM(R5:R22)</f>
        <v>115</v>
      </c>
      <c r="S24" s="112"/>
      <c r="T24" s="112"/>
      <c r="U24" s="112"/>
      <c r="V24" s="112"/>
      <c r="W24" s="112"/>
      <c r="X24" s="112"/>
      <c r="Y24" s="112"/>
    </row>
    <row r="25" spans="1:25" x14ac:dyDescent="0.3">
      <c r="B25" s="111"/>
      <c r="C25" s="111"/>
      <c r="D25" s="208" t="s">
        <v>37</v>
      </c>
      <c r="E25" s="576">
        <f>SUM(E24,H24)-(E11+E12+H11+H12)</f>
        <v>630</v>
      </c>
      <c r="F25" s="576"/>
      <c r="G25" s="576"/>
      <c r="H25" s="576">
        <f>SUM(G24,J24)</f>
        <v>63</v>
      </c>
      <c r="I25" s="576"/>
      <c r="J25" s="576"/>
      <c r="K25" s="576">
        <f>SUM(K24,N24)-(K11+N11+K12+N12)</f>
        <v>169</v>
      </c>
      <c r="L25" s="576"/>
      <c r="M25" s="576"/>
      <c r="N25" s="576">
        <f>SUM(M24,P24)</f>
        <v>52</v>
      </c>
      <c r="O25" s="576"/>
      <c r="P25" s="576"/>
      <c r="Q25" s="255"/>
      <c r="R25" s="270">
        <f>R24+R23</f>
        <v>120</v>
      </c>
      <c r="S25" s="112"/>
      <c r="T25" s="112"/>
      <c r="U25" s="112"/>
      <c r="V25" s="112"/>
      <c r="W25" s="112"/>
      <c r="X25" s="112"/>
      <c r="Y25" s="112"/>
    </row>
    <row r="26" spans="1:25" x14ac:dyDescent="0.3">
      <c r="B26" s="111"/>
      <c r="C26" s="111"/>
      <c r="D26" s="111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257">
        <f>SUM(R23,R22,R9,R7,R6,R12,R11)</f>
        <v>37</v>
      </c>
      <c r="R26" s="121" t="s">
        <v>7</v>
      </c>
      <c r="S26" s="112"/>
      <c r="T26" s="112"/>
      <c r="U26" s="112"/>
      <c r="V26" s="112"/>
      <c r="W26" s="112"/>
      <c r="X26" s="112"/>
      <c r="Y26" s="112"/>
    </row>
    <row r="27" spans="1:25" x14ac:dyDescent="0.3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96">
        <f>(Q26*100)/R25</f>
        <v>30.833333333333332</v>
      </c>
      <c r="R27" s="112"/>
      <c r="S27" s="112"/>
      <c r="T27" s="112"/>
      <c r="U27" s="112"/>
      <c r="V27" s="112"/>
      <c r="W27" s="112"/>
      <c r="X27" s="112"/>
      <c r="Y27" s="112"/>
    </row>
    <row r="28" spans="1:25" x14ac:dyDescent="0.3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x14ac:dyDescent="0.3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1:25" x14ac:dyDescent="0.3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25" x14ac:dyDescent="0.3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1:25" x14ac:dyDescent="0.3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2:25" x14ac:dyDescent="0.3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</sheetData>
  <sheetProtection selectLockedCells="1" selectUnlockedCells="1"/>
  <mergeCells count="17">
    <mergeCell ref="E25:G25"/>
    <mergeCell ref="H25:J25"/>
    <mergeCell ref="K25:M25"/>
    <mergeCell ref="N25:P25"/>
    <mergeCell ref="C2:C4"/>
    <mergeCell ref="D2:D4"/>
    <mergeCell ref="E2:J2"/>
    <mergeCell ref="B23:Q23"/>
    <mergeCell ref="B1:R1"/>
    <mergeCell ref="Q2:Q4"/>
    <mergeCell ref="K2:P2"/>
    <mergeCell ref="R2:R4"/>
    <mergeCell ref="E3:G3"/>
    <mergeCell ref="H3:J3"/>
    <mergeCell ref="K3:M3"/>
    <mergeCell ref="N3:P3"/>
    <mergeCell ref="B2:B4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Y33"/>
  <sheetViews>
    <sheetView zoomScaleNormal="100" workbookViewId="0">
      <selection activeCell="A25" sqref="A25"/>
    </sheetView>
  </sheetViews>
  <sheetFormatPr defaultColWidth="8.85546875" defaultRowHeight="15" x14ac:dyDescent="0.3"/>
  <cols>
    <col min="1" max="1" width="8.85546875" style="713"/>
    <col min="2" max="2" width="37.7109375" style="7" bestFit="1" customWidth="1"/>
    <col min="3" max="3" width="13.5703125" style="7" bestFit="1" customWidth="1"/>
    <col min="4" max="4" width="8.42578125" style="7" bestFit="1" customWidth="1"/>
    <col min="5" max="5" width="5.5703125" style="7" bestFit="1" customWidth="1"/>
    <col min="6" max="6" width="4" style="7" bestFit="1" customWidth="1"/>
    <col min="7" max="7" width="5.28515625" style="7" customWidth="1"/>
    <col min="8" max="8" width="5.5703125" style="7" bestFit="1" customWidth="1"/>
    <col min="9" max="9" width="4" style="7" bestFit="1" customWidth="1"/>
    <col min="10" max="10" width="5.28515625" style="7" customWidth="1"/>
    <col min="11" max="11" width="5.5703125" style="7" bestFit="1" customWidth="1"/>
    <col min="12" max="12" width="4" style="7" bestFit="1" customWidth="1"/>
    <col min="13" max="13" width="5.28515625" style="7" customWidth="1"/>
    <col min="14" max="14" width="5.5703125" style="7" bestFit="1" customWidth="1"/>
    <col min="15" max="15" width="4" style="7" bestFit="1" customWidth="1"/>
    <col min="16" max="16" width="5.28515625" style="7" customWidth="1"/>
    <col min="17" max="17" width="5.5703125" style="7" bestFit="1" customWidth="1"/>
    <col min="18" max="18" width="4" style="7" bestFit="1" customWidth="1"/>
    <col min="19" max="19" width="5.28515625" style="7" customWidth="1"/>
    <col min="20" max="20" width="5.5703125" style="7" bestFit="1" customWidth="1"/>
    <col min="21" max="21" width="4" style="7" bestFit="1" customWidth="1"/>
    <col min="22" max="22" width="5.28515625" style="7" customWidth="1"/>
    <col min="23" max="23" width="6.28515625" style="7" customWidth="1"/>
    <col min="24" max="24" width="6.28515625" style="7" bestFit="1" customWidth="1"/>
    <col min="25" max="16384" width="8.85546875" style="7"/>
  </cols>
  <sheetData>
    <row r="1" spans="1:25" ht="15.75" thickBot="1" x14ac:dyDescent="0.35">
      <c r="B1" s="621" t="s">
        <v>175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1"/>
      <c r="X1" s="621"/>
      <c r="Y1" s="112"/>
    </row>
    <row r="2" spans="1:25" x14ac:dyDescent="0.3">
      <c r="B2" s="711" t="s">
        <v>0</v>
      </c>
      <c r="C2" s="709" t="s">
        <v>1</v>
      </c>
      <c r="D2" s="712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  <c r="Y2" s="112"/>
    </row>
    <row r="3" spans="1:25" x14ac:dyDescent="0.3">
      <c r="B3" s="711"/>
      <c r="C3" s="709"/>
      <c r="D3" s="712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  <c r="Y3" s="112"/>
    </row>
    <row r="4" spans="1:25" ht="15.75" thickBot="1" x14ac:dyDescent="0.35">
      <c r="B4" s="711"/>
      <c r="C4" s="709"/>
      <c r="D4" s="712"/>
      <c r="E4" s="26" t="s">
        <v>14</v>
      </c>
      <c r="F4" s="27" t="s">
        <v>15</v>
      </c>
      <c r="G4" s="28" t="s">
        <v>7</v>
      </c>
      <c r="H4" s="27" t="s">
        <v>14</v>
      </c>
      <c r="I4" s="27" t="s">
        <v>15</v>
      </c>
      <c r="J4" s="29" t="s">
        <v>7</v>
      </c>
      <c r="K4" s="30" t="s">
        <v>14</v>
      </c>
      <c r="L4" s="27" t="s">
        <v>15</v>
      </c>
      <c r="M4" s="31" t="s">
        <v>7</v>
      </c>
      <c r="N4" s="32" t="s">
        <v>14</v>
      </c>
      <c r="O4" s="27" t="s">
        <v>15</v>
      </c>
      <c r="P4" s="33" t="s">
        <v>7</v>
      </c>
      <c r="Q4" s="34" t="s">
        <v>14</v>
      </c>
      <c r="R4" s="27" t="s">
        <v>15</v>
      </c>
      <c r="S4" s="35" t="s">
        <v>7</v>
      </c>
      <c r="T4" s="36" t="s">
        <v>14</v>
      </c>
      <c r="U4" s="27" t="s">
        <v>15</v>
      </c>
      <c r="V4" s="37" t="s">
        <v>7</v>
      </c>
      <c r="W4" s="629"/>
      <c r="X4" s="630"/>
      <c r="Y4" s="112"/>
    </row>
    <row r="5" spans="1:25" ht="15" customHeight="1" x14ac:dyDescent="0.3">
      <c r="A5" s="713" t="s">
        <v>178</v>
      </c>
      <c r="B5" s="300" t="s">
        <v>92</v>
      </c>
      <c r="C5" s="74" t="s">
        <v>16</v>
      </c>
      <c r="D5" s="82" t="s">
        <v>112</v>
      </c>
      <c r="E5" s="143">
        <v>30</v>
      </c>
      <c r="F5" s="58" t="s">
        <v>108</v>
      </c>
      <c r="G5" s="114">
        <v>10</v>
      </c>
      <c r="H5" s="58">
        <v>30</v>
      </c>
      <c r="I5" s="58" t="s">
        <v>108</v>
      </c>
      <c r="J5" s="144">
        <v>10</v>
      </c>
      <c r="K5" s="41">
        <v>30</v>
      </c>
      <c r="L5" s="58" t="s">
        <v>108</v>
      </c>
      <c r="M5" s="116">
        <v>10</v>
      </c>
      <c r="N5" s="115">
        <v>30</v>
      </c>
      <c r="O5" s="58" t="s">
        <v>108</v>
      </c>
      <c r="P5" s="45">
        <v>10</v>
      </c>
      <c r="Q5" s="57">
        <v>30</v>
      </c>
      <c r="R5" s="58" t="s">
        <v>108</v>
      </c>
      <c r="S5" s="59">
        <v>10</v>
      </c>
      <c r="T5" s="60">
        <v>30</v>
      </c>
      <c r="U5" s="58" t="s">
        <v>109</v>
      </c>
      <c r="V5" s="61">
        <v>19</v>
      </c>
      <c r="W5" s="72">
        <f t="shared" ref="W5:W15" si="0">SUM(E5,H5,K5,N5,Q5,T5)</f>
        <v>180</v>
      </c>
      <c r="X5" s="73">
        <f t="shared" ref="X5:X11" si="1">SUM(G5,J5,M5,P5,S5,V5)</f>
        <v>69</v>
      </c>
      <c r="Y5" s="112"/>
    </row>
    <row r="6" spans="1:25" x14ac:dyDescent="0.3">
      <c r="A6" s="713" t="s">
        <v>177</v>
      </c>
      <c r="B6" s="38" t="s">
        <v>124</v>
      </c>
      <c r="C6" s="52" t="s">
        <v>19</v>
      </c>
      <c r="D6" s="53" t="s">
        <v>115</v>
      </c>
      <c r="E6" s="143"/>
      <c r="F6" s="58"/>
      <c r="G6" s="114"/>
      <c r="H6" s="58"/>
      <c r="I6" s="58"/>
      <c r="J6" s="144"/>
      <c r="K6" s="41"/>
      <c r="L6" s="58"/>
      <c r="M6" s="116"/>
      <c r="N6" s="115"/>
      <c r="O6" s="58"/>
      <c r="P6" s="45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72">
        <f t="shared" si="0"/>
        <v>60</v>
      </c>
      <c r="X6" s="73">
        <f t="shared" si="1"/>
        <v>4</v>
      </c>
      <c r="Y6" s="112"/>
    </row>
    <row r="7" spans="1:25" x14ac:dyDescent="0.3">
      <c r="A7" s="713" t="s">
        <v>178</v>
      </c>
      <c r="B7" s="294" t="s">
        <v>75</v>
      </c>
      <c r="C7" s="74" t="s">
        <v>16</v>
      </c>
      <c r="D7" s="82" t="s">
        <v>112</v>
      </c>
      <c r="E7" s="148">
        <v>15</v>
      </c>
      <c r="F7" s="91" t="s">
        <v>109</v>
      </c>
      <c r="G7" s="93">
        <v>1</v>
      </c>
      <c r="H7" s="73">
        <v>15</v>
      </c>
      <c r="I7" s="91" t="s">
        <v>109</v>
      </c>
      <c r="J7" s="94">
        <v>1</v>
      </c>
      <c r="K7" s="88"/>
      <c r="L7" s="91"/>
      <c r="M7" s="146"/>
      <c r="N7" s="91"/>
      <c r="O7" s="91"/>
      <c r="P7" s="147"/>
      <c r="Q7" s="67"/>
      <c r="R7" s="91"/>
      <c r="S7" s="69"/>
      <c r="T7" s="70"/>
      <c r="U7" s="91"/>
      <c r="V7" s="71"/>
      <c r="W7" s="72">
        <f t="shared" si="0"/>
        <v>30</v>
      </c>
      <c r="X7" s="73">
        <f t="shared" si="1"/>
        <v>2</v>
      </c>
      <c r="Y7" s="112"/>
    </row>
    <row r="8" spans="1:25" x14ac:dyDescent="0.3">
      <c r="A8" s="713" t="s">
        <v>178</v>
      </c>
      <c r="B8" s="294" t="s">
        <v>76</v>
      </c>
      <c r="C8" s="74" t="s">
        <v>16</v>
      </c>
      <c r="D8" s="82" t="s">
        <v>112</v>
      </c>
      <c r="E8" s="148">
        <v>15</v>
      </c>
      <c r="F8" s="91" t="s">
        <v>109</v>
      </c>
      <c r="G8" s="93">
        <v>1</v>
      </c>
      <c r="H8" s="73">
        <v>15</v>
      </c>
      <c r="I8" s="91" t="s">
        <v>109</v>
      </c>
      <c r="J8" s="94">
        <v>1</v>
      </c>
      <c r="K8" s="88"/>
      <c r="L8" s="91"/>
      <c r="M8" s="146"/>
      <c r="N8" s="91"/>
      <c r="O8" s="91"/>
      <c r="P8" s="147"/>
      <c r="Q8" s="67"/>
      <c r="R8" s="68"/>
      <c r="S8" s="69"/>
      <c r="T8" s="70"/>
      <c r="U8" s="68"/>
      <c r="V8" s="71"/>
      <c r="W8" s="72">
        <f t="shared" si="0"/>
        <v>30</v>
      </c>
      <c r="X8" s="73">
        <f t="shared" si="1"/>
        <v>2</v>
      </c>
      <c r="Y8" s="112"/>
    </row>
    <row r="9" spans="1:25" x14ac:dyDescent="0.3">
      <c r="A9" s="713" t="s">
        <v>177</v>
      </c>
      <c r="B9" s="294" t="s">
        <v>91</v>
      </c>
      <c r="C9" s="52" t="s">
        <v>19</v>
      </c>
      <c r="D9" s="53" t="s">
        <v>115</v>
      </c>
      <c r="E9" s="92">
        <v>30</v>
      </c>
      <c r="F9" s="68" t="s">
        <v>108</v>
      </c>
      <c r="G9" s="93">
        <v>3</v>
      </c>
      <c r="H9" s="68">
        <v>30</v>
      </c>
      <c r="I9" s="68" t="s">
        <v>108</v>
      </c>
      <c r="J9" s="94">
        <v>3</v>
      </c>
      <c r="K9" s="88">
        <v>30</v>
      </c>
      <c r="L9" s="91" t="s">
        <v>108</v>
      </c>
      <c r="M9" s="146">
        <v>3</v>
      </c>
      <c r="N9" s="91">
        <v>30</v>
      </c>
      <c r="O9" s="91" t="s">
        <v>108</v>
      </c>
      <c r="P9" s="147">
        <v>3</v>
      </c>
      <c r="Q9" s="67">
        <v>30</v>
      </c>
      <c r="R9" s="91" t="s">
        <v>108</v>
      </c>
      <c r="S9" s="69">
        <v>3</v>
      </c>
      <c r="T9" s="70">
        <v>30</v>
      </c>
      <c r="U9" s="91" t="s">
        <v>108</v>
      </c>
      <c r="V9" s="71">
        <v>3</v>
      </c>
      <c r="W9" s="72">
        <f t="shared" si="0"/>
        <v>180</v>
      </c>
      <c r="X9" s="73">
        <f t="shared" si="1"/>
        <v>18</v>
      </c>
      <c r="Y9" s="112"/>
    </row>
    <row r="10" spans="1:25" x14ac:dyDescent="0.3">
      <c r="A10" s="713" t="s">
        <v>179</v>
      </c>
      <c r="B10" s="294" t="s">
        <v>65</v>
      </c>
      <c r="C10" s="74" t="s">
        <v>16</v>
      </c>
      <c r="D10" s="53" t="s">
        <v>115</v>
      </c>
      <c r="E10" s="92">
        <v>60</v>
      </c>
      <c r="F10" s="68" t="s">
        <v>109</v>
      </c>
      <c r="G10" s="93">
        <v>3</v>
      </c>
      <c r="H10" s="68">
        <v>60</v>
      </c>
      <c r="I10" s="68" t="s">
        <v>110</v>
      </c>
      <c r="J10" s="94">
        <v>3</v>
      </c>
      <c r="K10" s="88">
        <v>60</v>
      </c>
      <c r="L10" s="91" t="s">
        <v>109</v>
      </c>
      <c r="M10" s="146">
        <v>3</v>
      </c>
      <c r="N10" s="91">
        <v>60</v>
      </c>
      <c r="O10" s="91" t="s">
        <v>110</v>
      </c>
      <c r="P10" s="147">
        <v>3</v>
      </c>
      <c r="Q10" s="88">
        <v>60</v>
      </c>
      <c r="R10" s="91" t="s">
        <v>109</v>
      </c>
      <c r="S10" s="146">
        <v>3</v>
      </c>
      <c r="T10" s="91">
        <v>60</v>
      </c>
      <c r="U10" s="91" t="s">
        <v>110</v>
      </c>
      <c r="V10" s="147">
        <v>3</v>
      </c>
      <c r="W10" s="72">
        <f t="shared" si="0"/>
        <v>360</v>
      </c>
      <c r="X10" s="73">
        <f t="shared" si="1"/>
        <v>18</v>
      </c>
      <c r="Y10" s="112"/>
    </row>
    <row r="11" spans="1:25" x14ac:dyDescent="0.3">
      <c r="A11" s="713" t="s">
        <v>178</v>
      </c>
      <c r="B11" s="294" t="s">
        <v>61</v>
      </c>
      <c r="C11" s="74" t="s">
        <v>16</v>
      </c>
      <c r="D11" s="82" t="s">
        <v>113</v>
      </c>
      <c r="E11" s="92">
        <v>15</v>
      </c>
      <c r="F11" s="91" t="s">
        <v>109</v>
      </c>
      <c r="G11" s="93">
        <v>1</v>
      </c>
      <c r="H11" s="68">
        <v>15</v>
      </c>
      <c r="I11" s="91" t="s">
        <v>109</v>
      </c>
      <c r="J11" s="94">
        <v>1</v>
      </c>
      <c r="K11" s="88">
        <v>15</v>
      </c>
      <c r="L11" s="91" t="s">
        <v>109</v>
      </c>
      <c r="M11" s="146">
        <v>1</v>
      </c>
      <c r="N11" s="91">
        <v>15</v>
      </c>
      <c r="O11" s="91" t="s">
        <v>109</v>
      </c>
      <c r="P11" s="147">
        <v>1</v>
      </c>
      <c r="Q11" s="88">
        <v>15</v>
      </c>
      <c r="R11" s="91" t="s">
        <v>109</v>
      </c>
      <c r="S11" s="146">
        <v>1</v>
      </c>
      <c r="T11" s="91">
        <v>15</v>
      </c>
      <c r="U11" s="91" t="s">
        <v>109</v>
      </c>
      <c r="V11" s="147">
        <v>1</v>
      </c>
      <c r="W11" s="72">
        <f t="shared" si="0"/>
        <v>90</v>
      </c>
      <c r="X11" s="73">
        <f t="shared" si="1"/>
        <v>6</v>
      </c>
      <c r="Y11" s="112"/>
    </row>
    <row r="12" spans="1:25" x14ac:dyDescent="0.3">
      <c r="A12" s="713" t="s">
        <v>177</v>
      </c>
      <c r="B12" s="294" t="s">
        <v>63</v>
      </c>
      <c r="C12" s="52" t="s">
        <v>19</v>
      </c>
      <c r="D12" s="86" t="s">
        <v>21</v>
      </c>
      <c r="E12" s="92"/>
      <c r="F12" s="91"/>
      <c r="G12" s="93"/>
      <c r="H12" s="68"/>
      <c r="I12" s="91"/>
      <c r="J12" s="94"/>
      <c r="K12" s="92">
        <v>15</v>
      </c>
      <c r="L12" s="91" t="s">
        <v>109</v>
      </c>
      <c r="M12" s="93">
        <v>1</v>
      </c>
      <c r="N12" s="68">
        <v>15</v>
      </c>
      <c r="O12" s="91" t="s">
        <v>109</v>
      </c>
      <c r="P12" s="94">
        <v>1</v>
      </c>
      <c r="Q12" s="92">
        <v>15</v>
      </c>
      <c r="R12" s="91" t="s">
        <v>109</v>
      </c>
      <c r="S12" s="93">
        <v>1</v>
      </c>
      <c r="T12" s="68">
        <v>15</v>
      </c>
      <c r="U12" s="91" t="s">
        <v>109</v>
      </c>
      <c r="V12" s="94">
        <v>1</v>
      </c>
      <c r="W12" s="72">
        <f t="shared" si="0"/>
        <v>60</v>
      </c>
      <c r="X12" s="161">
        <f>SUM(V12,S12,P12,M12,J12,G12)</f>
        <v>4</v>
      </c>
      <c r="Y12" s="112"/>
    </row>
    <row r="13" spans="1:25" x14ac:dyDescent="0.3">
      <c r="A13" s="713" t="s">
        <v>177</v>
      </c>
      <c r="B13" s="301" t="s">
        <v>66</v>
      </c>
      <c r="C13" s="52" t="s">
        <v>19</v>
      </c>
      <c r="D13" s="86" t="s">
        <v>21</v>
      </c>
      <c r="E13" s="92">
        <v>15</v>
      </c>
      <c r="F13" s="68" t="s">
        <v>109</v>
      </c>
      <c r="G13" s="93">
        <v>1</v>
      </c>
      <c r="H13" s="68">
        <v>15</v>
      </c>
      <c r="I13" s="68" t="s">
        <v>109</v>
      </c>
      <c r="J13" s="94">
        <v>1</v>
      </c>
      <c r="K13" s="92">
        <v>15</v>
      </c>
      <c r="L13" s="91" t="s">
        <v>109</v>
      </c>
      <c r="M13" s="93">
        <v>1</v>
      </c>
      <c r="N13" s="68">
        <v>15</v>
      </c>
      <c r="O13" s="91" t="s">
        <v>109</v>
      </c>
      <c r="P13" s="94">
        <v>1</v>
      </c>
      <c r="Q13" s="92"/>
      <c r="R13" s="91"/>
      <c r="S13" s="93"/>
      <c r="T13" s="68"/>
      <c r="U13" s="91"/>
      <c r="V13" s="94"/>
      <c r="W13" s="72">
        <f t="shared" si="0"/>
        <v>60</v>
      </c>
      <c r="X13" s="161">
        <f>SUM(V13,S13,P13,M13,J13,G13)</f>
        <v>4</v>
      </c>
      <c r="Y13" s="112"/>
    </row>
    <row r="14" spans="1:25" x14ac:dyDescent="0.3">
      <c r="A14" s="713" t="s">
        <v>177</v>
      </c>
      <c r="B14" s="294" t="s">
        <v>68</v>
      </c>
      <c r="C14" s="52" t="s">
        <v>16</v>
      </c>
      <c r="D14" s="53" t="s">
        <v>115</v>
      </c>
      <c r="E14" s="92"/>
      <c r="F14" s="91"/>
      <c r="G14" s="93"/>
      <c r="H14" s="68"/>
      <c r="I14" s="91"/>
      <c r="J14" s="94"/>
      <c r="K14" s="88">
        <v>30</v>
      </c>
      <c r="L14" s="91" t="s">
        <v>109</v>
      </c>
      <c r="M14" s="146">
        <v>1</v>
      </c>
      <c r="N14" s="91">
        <v>30</v>
      </c>
      <c r="O14" s="91" t="s">
        <v>95</v>
      </c>
      <c r="P14" s="147">
        <v>2</v>
      </c>
      <c r="Q14" s="67"/>
      <c r="R14" s="91"/>
      <c r="S14" s="69"/>
      <c r="T14" s="70"/>
      <c r="U14" s="91"/>
      <c r="V14" s="71"/>
      <c r="W14" s="72">
        <f t="shared" si="0"/>
        <v>60</v>
      </c>
      <c r="X14" s="161">
        <f>SUM(V14,S14,P14,M14,J14,G14)</f>
        <v>3</v>
      </c>
      <c r="Y14" s="112"/>
    </row>
    <row r="15" spans="1:25" x14ac:dyDescent="0.3">
      <c r="A15" s="713" t="s">
        <v>177</v>
      </c>
      <c r="B15" s="301" t="s">
        <v>81</v>
      </c>
      <c r="C15" s="52" t="s">
        <v>16</v>
      </c>
      <c r="D15" s="53" t="s">
        <v>115</v>
      </c>
      <c r="E15" s="92"/>
      <c r="F15" s="91"/>
      <c r="G15" s="93"/>
      <c r="H15" s="68"/>
      <c r="I15" s="91"/>
      <c r="J15" s="94"/>
      <c r="K15" s="88"/>
      <c r="L15" s="91"/>
      <c r="M15" s="146"/>
      <c r="N15" s="91"/>
      <c r="O15" s="91"/>
      <c r="P15" s="147"/>
      <c r="Q15" s="67">
        <v>30</v>
      </c>
      <c r="R15" s="91" t="s">
        <v>109</v>
      </c>
      <c r="S15" s="69">
        <v>1</v>
      </c>
      <c r="T15" s="70">
        <v>30</v>
      </c>
      <c r="U15" s="91" t="s">
        <v>95</v>
      </c>
      <c r="V15" s="71">
        <v>2</v>
      </c>
      <c r="W15" s="72">
        <f t="shared" si="0"/>
        <v>60</v>
      </c>
      <c r="X15" s="161">
        <f>SUM(V15,S15,P15,M15,J15,G15)</f>
        <v>3</v>
      </c>
      <c r="Y15" s="112"/>
    </row>
    <row r="16" spans="1:25" x14ac:dyDescent="0.3">
      <c r="A16" s="713" t="s">
        <v>178</v>
      </c>
      <c r="B16" s="293" t="s">
        <v>70</v>
      </c>
      <c r="C16" s="52" t="s">
        <v>16</v>
      </c>
      <c r="D16" s="82" t="s">
        <v>113</v>
      </c>
      <c r="E16" s="92">
        <v>15</v>
      </c>
      <c r="F16" s="68" t="s">
        <v>109</v>
      </c>
      <c r="G16" s="93">
        <v>1</v>
      </c>
      <c r="H16" s="68">
        <v>15</v>
      </c>
      <c r="I16" s="68" t="s">
        <v>109</v>
      </c>
      <c r="J16" s="94">
        <v>1</v>
      </c>
      <c r="K16" s="88">
        <v>15</v>
      </c>
      <c r="L16" s="91" t="s">
        <v>109</v>
      </c>
      <c r="M16" s="146">
        <v>1</v>
      </c>
      <c r="N16" s="91">
        <v>15</v>
      </c>
      <c r="O16" s="91" t="s">
        <v>109</v>
      </c>
      <c r="P16" s="147">
        <v>1</v>
      </c>
      <c r="Q16" s="67"/>
      <c r="R16" s="91"/>
      <c r="S16" s="69"/>
      <c r="T16" s="70"/>
      <c r="U16" s="91"/>
      <c r="V16" s="71"/>
      <c r="W16" s="72">
        <f t="shared" ref="W16:W24" si="2">SUM(E16,H16,K16,N16,Q16,T16)</f>
        <v>60</v>
      </c>
      <c r="X16" s="73">
        <f t="shared" ref="X16:X26" si="3">SUM(G16,J16,M16,P16,S16,V16)</f>
        <v>4</v>
      </c>
      <c r="Y16" s="112"/>
    </row>
    <row r="17" spans="1:25" s="16" customFormat="1" x14ac:dyDescent="0.3">
      <c r="A17" s="714" t="s">
        <v>177</v>
      </c>
      <c r="B17" s="294" t="s">
        <v>47</v>
      </c>
      <c r="C17" s="74" t="s">
        <v>16</v>
      </c>
      <c r="D17" s="82" t="s">
        <v>113</v>
      </c>
      <c r="E17" s="92">
        <v>30</v>
      </c>
      <c r="F17" s="68" t="s">
        <v>109</v>
      </c>
      <c r="G17" s="93">
        <v>1</v>
      </c>
      <c r="H17" s="68">
        <v>30</v>
      </c>
      <c r="I17" s="68" t="s">
        <v>95</v>
      </c>
      <c r="J17" s="94">
        <v>2</v>
      </c>
      <c r="K17" s="88"/>
      <c r="L17" s="91"/>
      <c r="M17" s="146"/>
      <c r="N17" s="91"/>
      <c r="O17" s="91"/>
      <c r="P17" s="147"/>
      <c r="Q17" s="67"/>
      <c r="R17" s="70"/>
      <c r="S17" s="69"/>
      <c r="T17" s="70"/>
      <c r="U17" s="70"/>
      <c r="V17" s="71"/>
      <c r="W17" s="72">
        <f t="shared" si="2"/>
        <v>60</v>
      </c>
      <c r="X17" s="73">
        <f t="shared" si="3"/>
        <v>3</v>
      </c>
      <c r="Y17" s="112"/>
    </row>
    <row r="18" spans="1:25" s="16" customFormat="1" x14ac:dyDescent="0.3">
      <c r="A18" s="714" t="s">
        <v>177</v>
      </c>
      <c r="B18" s="294" t="s">
        <v>26</v>
      </c>
      <c r="C18" s="74" t="s">
        <v>16</v>
      </c>
      <c r="D18" s="82" t="s">
        <v>113</v>
      </c>
      <c r="E18" s="92">
        <v>30</v>
      </c>
      <c r="F18" s="91" t="s">
        <v>110</v>
      </c>
      <c r="G18" s="93">
        <v>1</v>
      </c>
      <c r="H18" s="68">
        <v>30</v>
      </c>
      <c r="I18" s="91" t="s">
        <v>95</v>
      </c>
      <c r="J18" s="94">
        <v>2</v>
      </c>
      <c r="K18" s="88"/>
      <c r="L18" s="91"/>
      <c r="M18" s="146"/>
      <c r="N18" s="91"/>
      <c r="O18" s="91"/>
      <c r="P18" s="147"/>
      <c r="Q18" s="67"/>
      <c r="R18" s="70"/>
      <c r="S18" s="69"/>
      <c r="T18" s="70"/>
      <c r="U18" s="70"/>
      <c r="V18" s="71"/>
      <c r="W18" s="72">
        <f t="shared" si="2"/>
        <v>60</v>
      </c>
      <c r="X18" s="73">
        <f t="shared" si="3"/>
        <v>3</v>
      </c>
      <c r="Y18" s="112"/>
    </row>
    <row r="19" spans="1:25" s="16" customFormat="1" ht="15" customHeight="1" x14ac:dyDescent="0.3">
      <c r="A19" s="714" t="s">
        <v>179</v>
      </c>
      <c r="B19" s="294" t="s">
        <v>27</v>
      </c>
      <c r="C19" s="74" t="s">
        <v>16</v>
      </c>
      <c r="D19" s="53" t="s">
        <v>115</v>
      </c>
      <c r="E19" s="92">
        <v>30</v>
      </c>
      <c r="F19" s="91" t="s">
        <v>109</v>
      </c>
      <c r="G19" s="93">
        <v>1</v>
      </c>
      <c r="H19" s="68">
        <v>30</v>
      </c>
      <c r="I19" s="91" t="s">
        <v>95</v>
      </c>
      <c r="J19" s="94">
        <v>2</v>
      </c>
      <c r="K19" s="88"/>
      <c r="L19" s="91"/>
      <c r="M19" s="146"/>
      <c r="N19" s="91"/>
      <c r="O19" s="91"/>
      <c r="P19" s="147"/>
      <c r="Q19" s="67"/>
      <c r="R19" s="70"/>
      <c r="S19" s="69"/>
      <c r="T19" s="70"/>
      <c r="U19" s="70"/>
      <c r="V19" s="71"/>
      <c r="W19" s="72">
        <f t="shared" si="2"/>
        <v>60</v>
      </c>
      <c r="X19" s="73">
        <f t="shared" si="3"/>
        <v>3</v>
      </c>
      <c r="Y19" s="112"/>
    </row>
    <row r="20" spans="1:25" s="16" customFormat="1" x14ac:dyDescent="0.3">
      <c r="A20" s="714" t="s">
        <v>179</v>
      </c>
      <c r="B20" s="294" t="s">
        <v>28</v>
      </c>
      <c r="C20" s="74" t="s">
        <v>16</v>
      </c>
      <c r="D20" s="53" t="s">
        <v>115</v>
      </c>
      <c r="E20" s="92"/>
      <c r="F20" s="77"/>
      <c r="G20" s="93"/>
      <c r="H20" s="68"/>
      <c r="I20" s="68"/>
      <c r="J20" s="94"/>
      <c r="K20" s="88"/>
      <c r="L20" s="91"/>
      <c r="M20" s="146"/>
      <c r="N20" s="91"/>
      <c r="O20" s="91"/>
      <c r="P20" s="147"/>
      <c r="Q20" s="67">
        <v>15</v>
      </c>
      <c r="R20" s="70" t="s">
        <v>109</v>
      </c>
      <c r="S20" s="69">
        <v>1</v>
      </c>
      <c r="T20" s="70"/>
      <c r="U20" s="70"/>
      <c r="V20" s="71"/>
      <c r="W20" s="72">
        <f t="shared" si="2"/>
        <v>15</v>
      </c>
      <c r="X20" s="73">
        <f t="shared" si="3"/>
        <v>1</v>
      </c>
      <c r="Y20" s="112"/>
    </row>
    <row r="21" spans="1:25" s="16" customFormat="1" x14ac:dyDescent="0.3">
      <c r="A21" s="714" t="s">
        <v>179</v>
      </c>
      <c r="B21" s="294" t="s">
        <v>29</v>
      </c>
      <c r="C21" s="74" t="s">
        <v>16</v>
      </c>
      <c r="D21" s="53" t="s">
        <v>115</v>
      </c>
      <c r="E21" s="302"/>
      <c r="F21" s="90"/>
      <c r="G21" s="303"/>
      <c r="H21" s="219">
        <v>15</v>
      </c>
      <c r="I21" s="91" t="s">
        <v>95</v>
      </c>
      <c r="J21" s="93">
        <v>1</v>
      </c>
      <c r="K21" s="88"/>
      <c r="L21" s="91"/>
      <c r="M21" s="146"/>
      <c r="N21" s="91"/>
      <c r="O21" s="91"/>
      <c r="P21" s="147"/>
      <c r="Q21" s="67"/>
      <c r="R21" s="70"/>
      <c r="S21" s="69"/>
      <c r="T21" s="70"/>
      <c r="U21" s="70"/>
      <c r="V21" s="71"/>
      <c r="W21" s="72">
        <f t="shared" si="2"/>
        <v>15</v>
      </c>
      <c r="X21" s="73">
        <f t="shared" si="3"/>
        <v>1</v>
      </c>
      <c r="Y21" s="112"/>
    </row>
    <row r="22" spans="1:25" s="16" customFormat="1" x14ac:dyDescent="0.3">
      <c r="A22" s="714" t="s">
        <v>179</v>
      </c>
      <c r="B22" s="294" t="s">
        <v>30</v>
      </c>
      <c r="C22" s="74" t="s">
        <v>16</v>
      </c>
      <c r="D22" s="53" t="s">
        <v>115</v>
      </c>
      <c r="E22" s="92">
        <v>2</v>
      </c>
      <c r="F22" s="115" t="s">
        <v>109</v>
      </c>
      <c r="G22" s="93">
        <v>0</v>
      </c>
      <c r="H22" s="68"/>
      <c r="I22" s="68"/>
      <c r="J22" s="94"/>
      <c r="K22" s="88"/>
      <c r="L22" s="91"/>
      <c r="M22" s="146"/>
      <c r="N22" s="91"/>
      <c r="O22" s="91"/>
      <c r="P22" s="147"/>
      <c r="Q22" s="67"/>
      <c r="R22" s="70"/>
      <c r="S22" s="69"/>
      <c r="T22" s="70"/>
      <c r="U22" s="70"/>
      <c r="V22" s="71"/>
      <c r="W22" s="72">
        <f t="shared" si="2"/>
        <v>2</v>
      </c>
      <c r="X22" s="161">
        <f t="shared" si="3"/>
        <v>0</v>
      </c>
      <c r="Y22" s="112"/>
    </row>
    <row r="23" spans="1:25" s="16" customFormat="1" x14ac:dyDescent="0.3">
      <c r="A23" s="714" t="s">
        <v>179</v>
      </c>
      <c r="B23" s="294" t="s">
        <v>31</v>
      </c>
      <c r="C23" s="74" t="s">
        <v>16</v>
      </c>
      <c r="D23" s="53" t="s">
        <v>115</v>
      </c>
      <c r="E23" s="92">
        <v>3</v>
      </c>
      <c r="F23" s="91" t="s">
        <v>109</v>
      </c>
      <c r="G23" s="93">
        <v>0</v>
      </c>
      <c r="H23" s="68"/>
      <c r="I23" s="68"/>
      <c r="J23" s="94"/>
      <c r="K23" s="88"/>
      <c r="L23" s="91"/>
      <c r="M23" s="146"/>
      <c r="N23" s="91"/>
      <c r="O23" s="91"/>
      <c r="P23" s="147"/>
      <c r="Q23" s="67"/>
      <c r="R23" s="70"/>
      <c r="S23" s="69"/>
      <c r="T23" s="70"/>
      <c r="U23" s="70"/>
      <c r="V23" s="71"/>
      <c r="W23" s="72">
        <f t="shared" si="2"/>
        <v>3</v>
      </c>
      <c r="X23" s="161">
        <f t="shared" si="3"/>
        <v>0</v>
      </c>
      <c r="Y23" s="112"/>
    </row>
    <row r="24" spans="1:25" s="16" customFormat="1" x14ac:dyDescent="0.3">
      <c r="A24" s="714" t="s">
        <v>179</v>
      </c>
      <c r="B24" s="293" t="s">
        <v>72</v>
      </c>
      <c r="C24" s="52" t="s">
        <v>19</v>
      </c>
      <c r="D24" s="82" t="s">
        <v>113</v>
      </c>
      <c r="E24" s="92">
        <v>30</v>
      </c>
      <c r="F24" s="104" t="s">
        <v>110</v>
      </c>
      <c r="G24" s="93">
        <v>2</v>
      </c>
      <c r="H24" s="68">
        <v>30</v>
      </c>
      <c r="I24" s="91" t="s">
        <v>110</v>
      </c>
      <c r="J24" s="94">
        <v>2</v>
      </c>
      <c r="K24" s="88">
        <v>30</v>
      </c>
      <c r="L24" s="91" t="s">
        <v>110</v>
      </c>
      <c r="M24" s="146">
        <v>2</v>
      </c>
      <c r="N24" s="91">
        <v>30</v>
      </c>
      <c r="O24" s="91" t="s">
        <v>95</v>
      </c>
      <c r="P24" s="147">
        <v>3</v>
      </c>
      <c r="Q24" s="67"/>
      <c r="R24" s="70"/>
      <c r="S24" s="69"/>
      <c r="T24" s="70"/>
      <c r="U24" s="70"/>
      <c r="V24" s="71"/>
      <c r="W24" s="72">
        <f t="shared" si="2"/>
        <v>120</v>
      </c>
      <c r="X24" s="73">
        <f t="shared" si="3"/>
        <v>9</v>
      </c>
      <c r="Y24" s="112"/>
    </row>
    <row r="25" spans="1:25" x14ac:dyDescent="0.3">
      <c r="A25" s="713" t="s">
        <v>179</v>
      </c>
      <c r="B25" s="293" t="s">
        <v>33</v>
      </c>
      <c r="C25" s="52" t="s">
        <v>19</v>
      </c>
      <c r="D25" s="82" t="s">
        <v>113</v>
      </c>
      <c r="E25" s="569">
        <v>30</v>
      </c>
      <c r="F25" s="568" t="s">
        <v>109</v>
      </c>
      <c r="G25" s="570">
        <v>0</v>
      </c>
      <c r="H25" s="162"/>
      <c r="I25" s="91"/>
      <c r="J25" s="146"/>
      <c r="K25" s="148"/>
      <c r="L25" s="73"/>
      <c r="M25" s="73"/>
      <c r="N25" s="73"/>
      <c r="O25" s="73"/>
      <c r="P25" s="149"/>
      <c r="Q25" s="67"/>
      <c r="R25" s="70"/>
      <c r="S25" s="69"/>
      <c r="T25" s="70"/>
      <c r="U25" s="70"/>
      <c r="V25" s="71"/>
      <c r="W25" s="72">
        <f>SUM(H25,K25,N25,Q25,T25)</f>
        <v>0</v>
      </c>
      <c r="X25" s="73">
        <f t="shared" si="3"/>
        <v>0</v>
      </c>
      <c r="Y25" s="112"/>
    </row>
    <row r="26" spans="1:25" ht="15.75" thickBot="1" x14ac:dyDescent="0.35">
      <c r="A26" s="713" t="s">
        <v>179</v>
      </c>
      <c r="B26" s="304" t="s">
        <v>48</v>
      </c>
      <c r="C26" s="99" t="s">
        <v>16</v>
      </c>
      <c r="D26" s="100" t="s">
        <v>115</v>
      </c>
      <c r="E26" s="151"/>
      <c r="F26" s="44"/>
      <c r="G26" s="152"/>
      <c r="H26" s="77"/>
      <c r="I26" s="77"/>
      <c r="J26" s="102"/>
      <c r="K26" s="103"/>
      <c r="L26" s="104"/>
      <c r="M26" s="105"/>
      <c r="N26" s="104">
        <v>15</v>
      </c>
      <c r="O26" s="104" t="s">
        <v>95</v>
      </c>
      <c r="P26" s="106">
        <v>1</v>
      </c>
      <c r="Q26" s="107"/>
      <c r="R26" s="76"/>
      <c r="S26" s="75"/>
      <c r="T26" s="76"/>
      <c r="U26" s="76"/>
      <c r="V26" s="108"/>
      <c r="W26" s="109">
        <v>15</v>
      </c>
      <c r="X26" s="110">
        <f t="shared" si="3"/>
        <v>1</v>
      </c>
      <c r="Y26" s="112"/>
    </row>
    <row r="27" spans="1:25" ht="15.75" thickBot="1" x14ac:dyDescent="0.35">
      <c r="B27" s="656" t="s">
        <v>147</v>
      </c>
      <c r="C27" s="668"/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9"/>
      <c r="X27" s="165">
        <v>22</v>
      </c>
      <c r="Y27" s="112"/>
    </row>
    <row r="28" spans="1:25" x14ac:dyDescent="0.3">
      <c r="B28" s="189"/>
      <c r="C28" s="111"/>
      <c r="D28" s="166" t="s">
        <v>36</v>
      </c>
      <c r="E28" s="167">
        <f>SUM(E5:E26)</f>
        <v>350</v>
      </c>
      <c r="F28" s="167"/>
      <c r="G28" s="168">
        <f>SUM(G2:G26)</f>
        <v>26</v>
      </c>
      <c r="H28" s="167">
        <f>SUM(H5:H26)</f>
        <v>330</v>
      </c>
      <c r="I28" s="167"/>
      <c r="J28" s="168">
        <f>SUM(J2:J26)</f>
        <v>30</v>
      </c>
      <c r="K28" s="169">
        <f>SUM(K5:K27)</f>
        <v>240</v>
      </c>
      <c r="L28" s="169"/>
      <c r="M28" s="170">
        <f>SUM(M2:M27)</f>
        <v>23</v>
      </c>
      <c r="N28" s="169">
        <f>SUM(N5:N27)</f>
        <v>255</v>
      </c>
      <c r="O28" s="169"/>
      <c r="P28" s="171">
        <f>SUM(P2:P27)</f>
        <v>26</v>
      </c>
      <c r="Q28" s="172">
        <f>SUM(Q5:Q27)</f>
        <v>225</v>
      </c>
      <c r="R28" s="172"/>
      <c r="S28" s="173">
        <f>SUM(S2:S27)</f>
        <v>22</v>
      </c>
      <c r="T28" s="172">
        <f>SUM(T5:T27)</f>
        <v>210</v>
      </c>
      <c r="U28" s="172"/>
      <c r="V28" s="173">
        <f>SUM(V2:V27)</f>
        <v>31</v>
      </c>
      <c r="W28" s="166">
        <f>SUM(W5:W26)</f>
        <v>1580</v>
      </c>
      <c r="X28" s="267">
        <f>SUM(X2:X26)</f>
        <v>158</v>
      </c>
      <c r="Y28" s="112"/>
    </row>
    <row r="29" spans="1:25" x14ac:dyDescent="0.3">
      <c r="B29" s="111"/>
      <c r="C29" s="111"/>
      <c r="D29" s="208" t="s">
        <v>37</v>
      </c>
      <c r="E29" s="576">
        <f>SUM(E28,H28)-(E12+H12+E13+H13)</f>
        <v>650</v>
      </c>
      <c r="F29" s="576"/>
      <c r="G29" s="576"/>
      <c r="H29" s="576">
        <f>SUM(G28,J28)</f>
        <v>56</v>
      </c>
      <c r="I29" s="576"/>
      <c r="J29" s="576"/>
      <c r="K29" s="576">
        <f>SUM(K28,N28)-(K12+N12+K13+N13)</f>
        <v>435</v>
      </c>
      <c r="L29" s="576"/>
      <c r="M29" s="576"/>
      <c r="N29" s="679">
        <f>SUM(M28,P28)</f>
        <v>49</v>
      </c>
      <c r="O29" s="576"/>
      <c r="P29" s="576"/>
      <c r="Q29" s="576">
        <f>SUM(Q28,T28)-(Q12+T12)</f>
        <v>405</v>
      </c>
      <c r="R29" s="576"/>
      <c r="S29" s="576"/>
      <c r="T29" s="576">
        <f>SUM(S28,V28)</f>
        <v>53</v>
      </c>
      <c r="U29" s="576"/>
      <c r="V29" s="576"/>
      <c r="W29" s="305"/>
      <c r="X29" s="234">
        <f>X28+X27</f>
        <v>180</v>
      </c>
      <c r="Y29" s="112"/>
    </row>
    <row r="30" spans="1:25" x14ac:dyDescent="0.3">
      <c r="B30" s="111"/>
      <c r="C30" s="111"/>
      <c r="D30" s="111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61">
        <f>SUM(X24,X25,X9,X6,X12,X13,X27)</f>
        <v>61</v>
      </c>
      <c r="X30" s="195" t="s">
        <v>7</v>
      </c>
      <c r="Y30" s="112"/>
    </row>
    <row r="31" spans="1:25" x14ac:dyDescent="0.3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239">
        <f>(W30*100)/X29</f>
        <v>33.888888888888886</v>
      </c>
      <c r="X31" s="89"/>
      <c r="Y31" s="112"/>
    </row>
    <row r="32" spans="1:25" x14ac:dyDescent="0.3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2:25" x14ac:dyDescent="0.3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</sheetData>
  <sheetProtection selectLockedCells="1" selectUnlockedCells="1"/>
  <mergeCells count="22">
    <mergeCell ref="C2:C4"/>
    <mergeCell ref="B1:X1"/>
    <mergeCell ref="D2:D4"/>
    <mergeCell ref="K2:P2"/>
    <mergeCell ref="X2:X4"/>
    <mergeCell ref="E3:G3"/>
    <mergeCell ref="T29:V29"/>
    <mergeCell ref="W2:W4"/>
    <mergeCell ref="H3:J3"/>
    <mergeCell ref="K3:M3"/>
    <mergeCell ref="N3:P3"/>
    <mergeCell ref="Q3:S3"/>
    <mergeCell ref="T3:V3"/>
    <mergeCell ref="E2:J2"/>
    <mergeCell ref="Q2:V2"/>
    <mergeCell ref="E29:G29"/>
    <mergeCell ref="H29:J29"/>
    <mergeCell ref="K29:M29"/>
    <mergeCell ref="N29:P29"/>
    <mergeCell ref="Q29:S29"/>
    <mergeCell ref="B27:W27"/>
    <mergeCell ref="B2:B4"/>
  </mergeCells>
  <pageMargins left="0.25" right="0.25" top="0.75" bottom="0.75" header="0.3" footer="0.3"/>
  <pageSetup paperSize="9" scale="86" firstPageNumber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Y33"/>
  <sheetViews>
    <sheetView zoomScaleNormal="100" workbookViewId="0">
      <selection activeCell="A20" sqref="A20"/>
    </sheetView>
  </sheetViews>
  <sheetFormatPr defaultColWidth="11.42578125" defaultRowHeight="15" x14ac:dyDescent="0.3"/>
  <cols>
    <col min="1" max="1" width="11.42578125" style="7"/>
    <col min="2" max="2" width="31" style="7" bestFit="1" customWidth="1"/>
    <col min="3" max="3" width="13.5703125" style="7" bestFit="1" customWidth="1"/>
    <col min="4" max="4" width="8.42578125" style="7" bestFit="1" customWidth="1"/>
    <col min="5" max="5" width="5.5703125" style="7" bestFit="1" customWidth="1"/>
    <col min="6" max="6" width="4" style="7" bestFit="1" customWidth="1"/>
    <col min="7" max="7" width="5.28515625" style="7" bestFit="1" customWidth="1"/>
    <col min="8" max="8" width="5.5703125" style="7" bestFit="1" customWidth="1"/>
    <col min="9" max="9" width="4" style="7" bestFit="1" customWidth="1"/>
    <col min="10" max="10" width="5.28515625" style="7" bestFit="1" customWidth="1"/>
    <col min="11" max="11" width="5.5703125" style="7" bestFit="1" customWidth="1"/>
    <col min="12" max="12" width="4" style="7" bestFit="1" customWidth="1"/>
    <col min="13" max="13" width="5.28515625" style="7" bestFit="1" customWidth="1"/>
    <col min="14" max="14" width="5.5703125" style="7" bestFit="1" customWidth="1"/>
    <col min="15" max="15" width="4" style="7" bestFit="1" customWidth="1"/>
    <col min="16" max="16" width="5.28515625" style="7" bestFit="1" customWidth="1"/>
    <col min="17" max="17" width="6.140625" style="7" bestFit="1" customWidth="1"/>
    <col min="18" max="18" width="6.28515625" style="7" bestFit="1" customWidth="1"/>
    <col min="19" max="16384" width="11.42578125" style="7"/>
  </cols>
  <sheetData>
    <row r="1" spans="1:25" ht="15.75" thickBot="1" x14ac:dyDescent="0.35">
      <c r="B1" s="621" t="s">
        <v>176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1"/>
      <c r="R1" s="621"/>
      <c r="S1" s="112"/>
      <c r="T1" s="112"/>
      <c r="U1" s="112"/>
      <c r="V1" s="112"/>
      <c r="W1" s="112"/>
      <c r="X1" s="112"/>
      <c r="Y1" s="112"/>
    </row>
    <row r="2" spans="1:25" x14ac:dyDescent="0.3">
      <c r="B2" s="711" t="s">
        <v>0</v>
      </c>
      <c r="C2" s="709" t="s">
        <v>1</v>
      </c>
      <c r="D2" s="712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29" t="s">
        <v>6</v>
      </c>
      <c r="R2" s="630" t="s">
        <v>7</v>
      </c>
      <c r="S2" s="112"/>
      <c r="T2" s="112"/>
      <c r="U2" s="112"/>
      <c r="V2" s="112"/>
      <c r="W2" s="112"/>
      <c r="X2" s="112"/>
      <c r="Y2" s="112"/>
    </row>
    <row r="3" spans="1:25" x14ac:dyDescent="0.3">
      <c r="B3" s="711"/>
      <c r="C3" s="709"/>
      <c r="D3" s="712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29"/>
      <c r="R3" s="630"/>
      <c r="S3" s="112"/>
      <c r="T3" s="112"/>
      <c r="U3" s="112"/>
      <c r="V3" s="112"/>
      <c r="W3" s="112"/>
      <c r="X3" s="112"/>
      <c r="Y3" s="112"/>
    </row>
    <row r="4" spans="1:25" ht="15.75" thickBot="1" x14ac:dyDescent="0.35">
      <c r="B4" s="711"/>
      <c r="C4" s="709"/>
      <c r="D4" s="712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242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629"/>
      <c r="R4" s="630"/>
      <c r="S4" s="112"/>
      <c r="T4" s="112"/>
      <c r="U4" s="112"/>
      <c r="V4" s="112"/>
      <c r="W4" s="112"/>
      <c r="X4" s="112"/>
      <c r="Y4" s="112"/>
    </row>
    <row r="5" spans="1:25" ht="15" customHeight="1" x14ac:dyDescent="0.3">
      <c r="A5" s="7" t="s">
        <v>178</v>
      </c>
      <c r="B5" s="259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10</v>
      </c>
      <c r="H5" s="47">
        <v>30</v>
      </c>
      <c r="I5" s="47" t="s">
        <v>108</v>
      </c>
      <c r="J5" s="40">
        <v>10</v>
      </c>
      <c r="K5" s="137">
        <v>30</v>
      </c>
      <c r="L5" s="47" t="s">
        <v>108</v>
      </c>
      <c r="M5" s="138">
        <v>12</v>
      </c>
      <c r="N5" s="139">
        <v>30</v>
      </c>
      <c r="O5" s="47" t="s">
        <v>109</v>
      </c>
      <c r="P5" s="140">
        <v>24</v>
      </c>
      <c r="Q5" s="72">
        <f t="shared" ref="Q5:Q20" si="0">SUM(E5,H5,K5,N5)</f>
        <v>120</v>
      </c>
      <c r="R5" s="73">
        <f t="shared" ref="R5:R20" si="1">SUM(G5,J5,M5,P5)</f>
        <v>56</v>
      </c>
      <c r="S5" s="112"/>
      <c r="T5" s="112"/>
      <c r="U5" s="112"/>
      <c r="V5" s="112"/>
      <c r="W5" s="112"/>
      <c r="X5" s="112"/>
      <c r="Y5" s="112"/>
    </row>
    <row r="6" spans="1:25" x14ac:dyDescent="0.3">
      <c r="A6" s="7" t="s">
        <v>177</v>
      </c>
      <c r="B6" s="62" t="s">
        <v>38</v>
      </c>
      <c r="C6" s="52" t="s">
        <v>19</v>
      </c>
      <c r="D6" s="86" t="s">
        <v>113</v>
      </c>
      <c r="E6" s="92"/>
      <c r="F6" s="68"/>
      <c r="G6" s="93"/>
      <c r="H6" s="68"/>
      <c r="I6" s="68"/>
      <c r="J6" s="94"/>
      <c r="K6" s="88">
        <v>15</v>
      </c>
      <c r="L6" s="68" t="s">
        <v>109</v>
      </c>
      <c r="M6" s="146">
        <v>3</v>
      </c>
      <c r="N6" s="91"/>
      <c r="O6" s="68"/>
      <c r="P6" s="147"/>
      <c r="Q6" s="72">
        <f t="shared" si="0"/>
        <v>15</v>
      </c>
      <c r="R6" s="73">
        <f t="shared" si="1"/>
        <v>3</v>
      </c>
      <c r="S6" s="112"/>
      <c r="T6" s="112"/>
      <c r="U6" s="112"/>
      <c r="V6" s="112"/>
      <c r="W6" s="112"/>
      <c r="X6" s="112"/>
      <c r="Y6" s="112"/>
    </row>
    <row r="7" spans="1:25" x14ac:dyDescent="0.3">
      <c r="A7" s="7" t="s">
        <v>177</v>
      </c>
      <c r="B7" s="62" t="s">
        <v>39</v>
      </c>
      <c r="C7" s="52" t="s">
        <v>19</v>
      </c>
      <c r="D7" s="86" t="s">
        <v>94</v>
      </c>
      <c r="E7" s="92"/>
      <c r="F7" s="68"/>
      <c r="G7" s="93"/>
      <c r="H7" s="68"/>
      <c r="I7" s="68"/>
      <c r="J7" s="94"/>
      <c r="K7" s="88"/>
      <c r="L7" s="68"/>
      <c r="M7" s="146"/>
      <c r="N7" s="91">
        <v>4</v>
      </c>
      <c r="O7" s="68" t="s">
        <v>109</v>
      </c>
      <c r="P7" s="147">
        <v>4</v>
      </c>
      <c r="Q7" s="72">
        <f t="shared" si="0"/>
        <v>4</v>
      </c>
      <c r="R7" s="73">
        <f t="shared" si="1"/>
        <v>4</v>
      </c>
      <c r="S7" s="112"/>
      <c r="T7" s="112"/>
      <c r="U7" s="112"/>
      <c r="V7" s="112"/>
      <c r="W7" s="112"/>
      <c r="X7" s="112"/>
      <c r="Y7" s="112"/>
    </row>
    <row r="8" spans="1:25" x14ac:dyDescent="0.3">
      <c r="A8" s="7" t="s">
        <v>177</v>
      </c>
      <c r="B8" s="62" t="s">
        <v>18</v>
      </c>
      <c r="C8" s="52" t="s">
        <v>19</v>
      </c>
      <c r="D8" s="286" t="s">
        <v>115</v>
      </c>
      <c r="E8" s="88">
        <v>30</v>
      </c>
      <c r="F8" s="68" t="s">
        <v>108</v>
      </c>
      <c r="G8" s="146">
        <v>4</v>
      </c>
      <c r="H8" s="91">
        <v>30</v>
      </c>
      <c r="I8" s="68" t="s">
        <v>108</v>
      </c>
      <c r="J8" s="147">
        <v>4</v>
      </c>
      <c r="K8" s="88">
        <v>30</v>
      </c>
      <c r="L8" s="68" t="s">
        <v>108</v>
      </c>
      <c r="M8" s="146">
        <v>4</v>
      </c>
      <c r="N8" s="91">
        <v>30</v>
      </c>
      <c r="O8" s="68" t="s">
        <v>108</v>
      </c>
      <c r="P8" s="147">
        <v>4</v>
      </c>
      <c r="Q8" s="72">
        <f t="shared" si="0"/>
        <v>120</v>
      </c>
      <c r="R8" s="73">
        <f t="shared" si="1"/>
        <v>16</v>
      </c>
      <c r="S8" s="112"/>
      <c r="T8" s="112"/>
      <c r="U8" s="112"/>
      <c r="V8" s="112"/>
      <c r="W8" s="112"/>
      <c r="X8" s="112"/>
      <c r="Y8" s="112"/>
    </row>
    <row r="9" spans="1:25" x14ac:dyDescent="0.3">
      <c r="A9" s="7" t="s">
        <v>179</v>
      </c>
      <c r="B9" s="62" t="s">
        <v>65</v>
      </c>
      <c r="C9" s="52" t="s">
        <v>19</v>
      </c>
      <c r="D9" s="286" t="s">
        <v>115</v>
      </c>
      <c r="E9" s="88">
        <v>60</v>
      </c>
      <c r="F9" s="91" t="s">
        <v>109</v>
      </c>
      <c r="G9" s="146">
        <v>3</v>
      </c>
      <c r="H9" s="91">
        <v>60</v>
      </c>
      <c r="I9" s="91" t="s">
        <v>110</v>
      </c>
      <c r="J9" s="147">
        <v>3</v>
      </c>
      <c r="K9" s="148">
        <v>60</v>
      </c>
      <c r="L9" s="73" t="s">
        <v>109</v>
      </c>
      <c r="M9" s="73">
        <v>3</v>
      </c>
      <c r="N9" s="73"/>
      <c r="O9" s="73"/>
      <c r="P9" s="149"/>
      <c r="Q9" s="72">
        <f t="shared" si="0"/>
        <v>180</v>
      </c>
      <c r="R9" s="73">
        <f t="shared" si="1"/>
        <v>9</v>
      </c>
      <c r="S9" s="112"/>
      <c r="T9" s="112"/>
      <c r="U9" s="112"/>
      <c r="V9" s="112"/>
      <c r="W9" s="112"/>
      <c r="X9" s="112"/>
      <c r="Y9" s="112"/>
    </row>
    <row r="10" spans="1:25" x14ac:dyDescent="0.3">
      <c r="A10" s="7" t="s">
        <v>177</v>
      </c>
      <c r="B10" s="62" t="s">
        <v>23</v>
      </c>
      <c r="C10" s="52" t="s">
        <v>19</v>
      </c>
      <c r="D10" s="86" t="s">
        <v>21</v>
      </c>
      <c r="E10" s="92">
        <v>15</v>
      </c>
      <c r="F10" s="91" t="s">
        <v>109</v>
      </c>
      <c r="G10" s="93">
        <v>1</v>
      </c>
      <c r="H10" s="68">
        <v>15</v>
      </c>
      <c r="I10" s="91" t="s">
        <v>109</v>
      </c>
      <c r="J10" s="94">
        <v>1</v>
      </c>
      <c r="K10" s="88">
        <v>15</v>
      </c>
      <c r="L10" s="91" t="s">
        <v>109</v>
      </c>
      <c r="M10" s="146">
        <v>1</v>
      </c>
      <c r="N10" s="91">
        <v>15</v>
      </c>
      <c r="O10" s="91" t="s">
        <v>109</v>
      </c>
      <c r="P10" s="147">
        <v>1</v>
      </c>
      <c r="Q10" s="72">
        <f t="shared" si="0"/>
        <v>60</v>
      </c>
      <c r="R10" s="73">
        <f t="shared" si="1"/>
        <v>4</v>
      </c>
      <c r="S10" s="112"/>
      <c r="T10" s="112"/>
      <c r="U10" s="112"/>
      <c r="V10" s="112"/>
      <c r="W10" s="112"/>
      <c r="X10" s="112"/>
      <c r="Y10" s="112"/>
    </row>
    <row r="11" spans="1:25" x14ac:dyDescent="0.3">
      <c r="A11" s="7" t="s">
        <v>177</v>
      </c>
      <c r="B11" s="292" t="s">
        <v>66</v>
      </c>
      <c r="C11" s="52" t="s">
        <v>19</v>
      </c>
      <c r="D11" s="86" t="s">
        <v>21</v>
      </c>
      <c r="E11" s="92">
        <v>15</v>
      </c>
      <c r="F11" s="91" t="s">
        <v>109</v>
      </c>
      <c r="G11" s="93">
        <v>1</v>
      </c>
      <c r="H11" s="68">
        <v>15</v>
      </c>
      <c r="I11" s="91" t="s">
        <v>109</v>
      </c>
      <c r="J11" s="94">
        <v>1</v>
      </c>
      <c r="K11" s="88">
        <v>15</v>
      </c>
      <c r="L11" s="91" t="s">
        <v>109</v>
      </c>
      <c r="M11" s="146">
        <v>1</v>
      </c>
      <c r="N11" s="91">
        <v>15</v>
      </c>
      <c r="O11" s="91" t="s">
        <v>109</v>
      </c>
      <c r="P11" s="147">
        <v>1</v>
      </c>
      <c r="Q11" s="72">
        <f t="shared" si="0"/>
        <v>60</v>
      </c>
      <c r="R11" s="73">
        <f t="shared" si="1"/>
        <v>4</v>
      </c>
      <c r="S11" s="112"/>
      <c r="T11" s="112"/>
      <c r="U11" s="112"/>
      <c r="V11" s="112"/>
      <c r="W11" s="112"/>
      <c r="X11" s="112"/>
      <c r="Y11" s="112"/>
    </row>
    <row r="12" spans="1:25" x14ac:dyDescent="0.3">
      <c r="A12" s="7" t="s">
        <v>177</v>
      </c>
      <c r="B12" s="292" t="s">
        <v>77</v>
      </c>
      <c r="C12" s="74" t="s">
        <v>16</v>
      </c>
      <c r="D12" s="286" t="s">
        <v>115</v>
      </c>
      <c r="E12" s="88">
        <v>30</v>
      </c>
      <c r="F12" s="91" t="s">
        <v>109</v>
      </c>
      <c r="G12" s="146">
        <v>1</v>
      </c>
      <c r="H12" s="91">
        <v>30</v>
      </c>
      <c r="I12" s="91" t="s">
        <v>110</v>
      </c>
      <c r="J12" s="147">
        <v>1</v>
      </c>
      <c r="K12" s="148"/>
      <c r="L12" s="73"/>
      <c r="M12" s="73"/>
      <c r="N12" s="73"/>
      <c r="O12" s="73"/>
      <c r="P12" s="149"/>
      <c r="Q12" s="72">
        <f t="shared" si="0"/>
        <v>60</v>
      </c>
      <c r="R12" s="73">
        <f t="shared" si="1"/>
        <v>2</v>
      </c>
      <c r="S12" s="112"/>
      <c r="T12" s="112"/>
      <c r="U12" s="112"/>
      <c r="V12" s="112"/>
      <c r="W12" s="112"/>
      <c r="X12" s="112"/>
      <c r="Y12" s="112"/>
    </row>
    <row r="13" spans="1:25" x14ac:dyDescent="0.3">
      <c r="A13" s="7" t="s">
        <v>178</v>
      </c>
      <c r="B13" s="292" t="s">
        <v>78</v>
      </c>
      <c r="C13" s="74" t="s">
        <v>16</v>
      </c>
      <c r="D13" s="286" t="s">
        <v>115</v>
      </c>
      <c r="E13" s="92"/>
      <c r="F13" s="77"/>
      <c r="G13" s="152"/>
      <c r="H13" s="77">
        <v>30</v>
      </c>
      <c r="I13" s="77" t="s">
        <v>110</v>
      </c>
      <c r="J13" s="94">
        <v>1</v>
      </c>
      <c r="K13" s="88"/>
      <c r="L13" s="91"/>
      <c r="M13" s="146"/>
      <c r="N13" s="91"/>
      <c r="O13" s="91"/>
      <c r="P13" s="147"/>
      <c r="Q13" s="72">
        <f t="shared" si="0"/>
        <v>30</v>
      </c>
      <c r="R13" s="73">
        <f t="shared" si="1"/>
        <v>1</v>
      </c>
      <c r="S13" s="112"/>
      <c r="T13" s="112"/>
      <c r="U13" s="112"/>
      <c r="V13" s="112"/>
      <c r="W13" s="112"/>
      <c r="X13" s="112"/>
      <c r="Y13" s="112"/>
    </row>
    <row r="14" spans="1:25" ht="15" customHeight="1" x14ac:dyDescent="0.3">
      <c r="A14" s="7" t="s">
        <v>177</v>
      </c>
      <c r="B14" s="62" t="s">
        <v>133</v>
      </c>
      <c r="C14" s="74" t="s">
        <v>16</v>
      </c>
      <c r="D14" s="53" t="s">
        <v>115</v>
      </c>
      <c r="E14" s="65"/>
      <c r="F14" s="56"/>
      <c r="G14" s="17"/>
      <c r="H14" s="56">
        <v>30</v>
      </c>
      <c r="I14" s="56" t="s">
        <v>110</v>
      </c>
      <c r="J14" s="66">
        <v>2</v>
      </c>
      <c r="K14" s="88"/>
      <c r="L14" s="91"/>
      <c r="M14" s="146"/>
      <c r="N14" s="91"/>
      <c r="O14" s="91"/>
      <c r="P14" s="147"/>
      <c r="Q14" s="72">
        <f t="shared" si="0"/>
        <v>30</v>
      </c>
      <c r="R14" s="73">
        <f t="shared" si="1"/>
        <v>2</v>
      </c>
      <c r="S14" s="112"/>
      <c r="T14" s="112"/>
      <c r="U14" s="112"/>
      <c r="V14" s="112"/>
      <c r="W14" s="112"/>
      <c r="X14" s="112"/>
      <c r="Y14" s="112"/>
    </row>
    <row r="15" spans="1:25" x14ac:dyDescent="0.3">
      <c r="A15" s="7" t="s">
        <v>177</v>
      </c>
      <c r="B15" s="62" t="s">
        <v>134</v>
      </c>
      <c r="C15" s="74" t="s">
        <v>16</v>
      </c>
      <c r="D15" s="53" t="s">
        <v>115</v>
      </c>
      <c r="E15" s="63">
        <v>30</v>
      </c>
      <c r="F15" s="56" t="s">
        <v>110</v>
      </c>
      <c r="G15" s="55">
        <v>2</v>
      </c>
      <c r="H15" s="54"/>
      <c r="I15" s="56"/>
      <c r="J15" s="64"/>
      <c r="K15" s="88"/>
      <c r="L15" s="91"/>
      <c r="M15" s="146"/>
      <c r="N15" s="91"/>
      <c r="O15" s="91"/>
      <c r="P15" s="147"/>
      <c r="Q15" s="72">
        <f t="shared" si="0"/>
        <v>30</v>
      </c>
      <c r="R15" s="73">
        <f t="shared" si="1"/>
        <v>2</v>
      </c>
      <c r="S15" s="112"/>
      <c r="T15" s="112"/>
      <c r="U15" s="112"/>
      <c r="V15" s="112"/>
      <c r="W15" s="112"/>
      <c r="X15" s="112"/>
      <c r="Y15" s="112"/>
    </row>
    <row r="16" spans="1:25" x14ac:dyDescent="0.3">
      <c r="A16" s="7" t="s">
        <v>179</v>
      </c>
      <c r="B16" s="95" t="s">
        <v>89</v>
      </c>
      <c r="C16" s="52" t="s">
        <v>16</v>
      </c>
      <c r="D16" s="286" t="s">
        <v>115</v>
      </c>
      <c r="E16" s="63">
        <v>30</v>
      </c>
      <c r="F16" s="54" t="s">
        <v>95</v>
      </c>
      <c r="G16" s="55">
        <v>2</v>
      </c>
      <c r="H16" s="157"/>
      <c r="I16" s="157"/>
      <c r="J16" s="181"/>
      <c r="K16" s="88"/>
      <c r="L16" s="91"/>
      <c r="M16" s="105"/>
      <c r="N16" s="104"/>
      <c r="O16" s="91"/>
      <c r="P16" s="147"/>
      <c r="Q16" s="72">
        <f t="shared" si="0"/>
        <v>30</v>
      </c>
      <c r="R16" s="73">
        <f t="shared" si="1"/>
        <v>2</v>
      </c>
      <c r="S16" s="112"/>
      <c r="T16" s="112"/>
      <c r="U16" s="112"/>
      <c r="V16" s="112"/>
      <c r="W16" s="112"/>
      <c r="X16" s="112"/>
      <c r="Y16" s="112"/>
    </row>
    <row r="17" spans="1:25" x14ac:dyDescent="0.3">
      <c r="A17" s="7" t="s">
        <v>179</v>
      </c>
      <c r="B17" s="95" t="s">
        <v>145</v>
      </c>
      <c r="C17" s="52" t="s">
        <v>16</v>
      </c>
      <c r="D17" s="53" t="s">
        <v>115</v>
      </c>
      <c r="E17" s="245"/>
      <c r="F17" s="157"/>
      <c r="G17" s="157"/>
      <c r="H17" s="54">
        <v>30</v>
      </c>
      <c r="I17" s="54" t="s">
        <v>95</v>
      </c>
      <c r="J17" s="64">
        <v>2</v>
      </c>
      <c r="K17" s="88"/>
      <c r="L17" s="84"/>
      <c r="M17" s="17"/>
      <c r="N17" s="56"/>
      <c r="O17" s="178"/>
      <c r="P17" s="147"/>
      <c r="Q17" s="72">
        <f t="shared" si="0"/>
        <v>30</v>
      </c>
      <c r="R17" s="73">
        <f t="shared" si="1"/>
        <v>2</v>
      </c>
      <c r="S17" s="112"/>
      <c r="T17" s="112"/>
      <c r="U17" s="112"/>
      <c r="V17" s="112"/>
      <c r="W17" s="112"/>
      <c r="X17" s="112"/>
      <c r="Y17" s="112"/>
    </row>
    <row r="18" spans="1:25" x14ac:dyDescent="0.3">
      <c r="A18" s="7" t="s">
        <v>179</v>
      </c>
      <c r="B18" s="62" t="s">
        <v>99</v>
      </c>
      <c r="C18" s="74" t="s">
        <v>16</v>
      </c>
      <c r="D18" s="286" t="s">
        <v>115</v>
      </c>
      <c r="E18" s="63"/>
      <c r="F18" s="56"/>
      <c r="G18" s="55"/>
      <c r="H18" s="54"/>
      <c r="I18" s="56"/>
      <c r="J18" s="64"/>
      <c r="K18" s="54">
        <v>30</v>
      </c>
      <c r="L18" s="287" t="s">
        <v>95</v>
      </c>
      <c r="M18" s="55">
        <v>2</v>
      </c>
      <c r="N18" s="56"/>
      <c r="O18" s="178"/>
      <c r="P18" s="147"/>
      <c r="Q18" s="72">
        <f t="shared" si="0"/>
        <v>30</v>
      </c>
      <c r="R18" s="73">
        <f t="shared" si="1"/>
        <v>2</v>
      </c>
      <c r="S18" s="112"/>
      <c r="T18" s="112"/>
      <c r="U18" s="112"/>
      <c r="V18" s="112"/>
      <c r="W18" s="112"/>
      <c r="X18" s="112"/>
      <c r="Y18" s="112"/>
    </row>
    <row r="19" spans="1:25" x14ac:dyDescent="0.3">
      <c r="A19" s="7" t="s">
        <v>179</v>
      </c>
      <c r="B19" s="62" t="s">
        <v>40</v>
      </c>
      <c r="C19" s="74" t="s">
        <v>16</v>
      </c>
      <c r="D19" s="286" t="s">
        <v>115</v>
      </c>
      <c r="E19" s="63">
        <v>30</v>
      </c>
      <c r="F19" s="54" t="s">
        <v>109</v>
      </c>
      <c r="G19" s="55">
        <v>1</v>
      </c>
      <c r="H19" s="54">
        <v>30</v>
      </c>
      <c r="I19" s="54" t="s">
        <v>95</v>
      </c>
      <c r="J19" s="64">
        <v>2</v>
      </c>
      <c r="K19" s="88"/>
      <c r="L19" s="84"/>
      <c r="M19" s="17"/>
      <c r="N19" s="56"/>
      <c r="O19" s="178"/>
      <c r="P19" s="147"/>
      <c r="Q19" s="72">
        <f t="shared" si="0"/>
        <v>60</v>
      </c>
      <c r="R19" s="73">
        <f t="shared" si="1"/>
        <v>3</v>
      </c>
      <c r="S19" s="112"/>
      <c r="T19" s="112"/>
      <c r="U19" s="112"/>
      <c r="V19" s="112"/>
      <c r="W19" s="112"/>
      <c r="X19" s="112"/>
      <c r="Y19" s="112"/>
    </row>
    <row r="20" spans="1:25" ht="15.75" thickBot="1" x14ac:dyDescent="0.35">
      <c r="A20" s="7" t="s">
        <v>179</v>
      </c>
      <c r="B20" s="184" t="s">
        <v>43</v>
      </c>
      <c r="C20" s="185" t="s">
        <v>19</v>
      </c>
      <c r="D20" s="186" t="s">
        <v>113</v>
      </c>
      <c r="E20" s="151">
        <v>30</v>
      </c>
      <c r="F20" s="44" t="s">
        <v>110</v>
      </c>
      <c r="G20" s="101">
        <v>2</v>
      </c>
      <c r="H20" s="42">
        <v>30</v>
      </c>
      <c r="I20" s="44" t="s">
        <v>95</v>
      </c>
      <c r="J20" s="102">
        <v>3</v>
      </c>
      <c r="K20" s="103"/>
      <c r="L20" s="104"/>
      <c r="M20" s="43"/>
      <c r="N20" s="44"/>
      <c r="O20" s="104"/>
      <c r="P20" s="106"/>
      <c r="Q20" s="109">
        <f t="shared" si="0"/>
        <v>60</v>
      </c>
      <c r="R20" s="110">
        <f t="shared" si="1"/>
        <v>5</v>
      </c>
      <c r="S20" s="112"/>
      <c r="T20" s="112"/>
      <c r="U20" s="112"/>
      <c r="V20" s="112"/>
      <c r="W20" s="112"/>
      <c r="X20" s="112"/>
      <c r="Y20" s="112"/>
    </row>
    <row r="21" spans="1:25" ht="15.75" thickBot="1" x14ac:dyDescent="0.35">
      <c r="B21" s="643" t="s">
        <v>147</v>
      </c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663"/>
      <c r="Q21" s="664"/>
      <c r="R21" s="188">
        <v>3</v>
      </c>
      <c r="S21" s="112"/>
      <c r="T21" s="112"/>
      <c r="U21" s="112"/>
      <c r="V21" s="112"/>
      <c r="W21" s="112"/>
      <c r="X21" s="112"/>
      <c r="Y21" s="112"/>
    </row>
    <row r="22" spans="1:25" x14ac:dyDescent="0.3">
      <c r="B22" s="189"/>
      <c r="C22" s="190"/>
      <c r="D22" s="166" t="s">
        <v>36</v>
      </c>
      <c r="E22" s="167">
        <f>SUM(E3:E20)</f>
        <v>300</v>
      </c>
      <c r="F22" s="167"/>
      <c r="G22" s="168">
        <f>SUM(G3:G20)</f>
        <v>27</v>
      </c>
      <c r="H22" s="167">
        <f>SUM(H3:H20)</f>
        <v>330</v>
      </c>
      <c r="I22" s="167"/>
      <c r="J22" s="168">
        <f>SUM(J3:J20)</f>
        <v>30</v>
      </c>
      <c r="K22" s="169">
        <f>SUM(K3:K21)</f>
        <v>195</v>
      </c>
      <c r="L22" s="169"/>
      <c r="M22" s="171">
        <f>SUM(M3:M21)</f>
        <v>26</v>
      </c>
      <c r="N22" s="169">
        <f>SUM(N3:N20)</f>
        <v>94</v>
      </c>
      <c r="O22" s="169"/>
      <c r="P22" s="171">
        <f>SUM(P3:P20)</f>
        <v>34</v>
      </c>
      <c r="Q22" s="175">
        <f>SUM(Q3:Q20)</f>
        <v>919</v>
      </c>
      <c r="R22" s="191">
        <f>SUM(R3:R20)</f>
        <v>117</v>
      </c>
      <c r="S22" s="112"/>
      <c r="T22" s="112"/>
      <c r="U22" s="112"/>
      <c r="V22" s="112"/>
      <c r="W22" s="112"/>
      <c r="X22" s="112"/>
      <c r="Y22" s="112"/>
    </row>
    <row r="23" spans="1:25" x14ac:dyDescent="0.3">
      <c r="B23" s="111"/>
      <c r="C23" s="111"/>
      <c r="D23" s="208" t="s">
        <v>37</v>
      </c>
      <c r="E23" s="576">
        <f>SUM(E22,H22)-(E10+H10+E11+H11)</f>
        <v>570</v>
      </c>
      <c r="F23" s="576"/>
      <c r="G23" s="576"/>
      <c r="H23" s="576">
        <f>SUM(G22,J22)</f>
        <v>57</v>
      </c>
      <c r="I23" s="576"/>
      <c r="J23" s="576"/>
      <c r="K23" s="576">
        <f>SUM(K22,N22)-(K10+N10+K11+N11)</f>
        <v>229</v>
      </c>
      <c r="L23" s="576"/>
      <c r="M23" s="576"/>
      <c r="N23" s="576">
        <f>SUM(M22,P22)</f>
        <v>60</v>
      </c>
      <c r="O23" s="576"/>
      <c r="P23" s="576"/>
      <c r="Q23" s="255"/>
      <c r="R23" s="270">
        <f>R22+R21</f>
        <v>120</v>
      </c>
      <c r="S23" s="112"/>
      <c r="T23" s="112"/>
      <c r="U23" s="112"/>
      <c r="V23" s="112"/>
      <c r="W23" s="112"/>
      <c r="X23" s="112"/>
      <c r="Y23" s="112"/>
    </row>
    <row r="24" spans="1:25" x14ac:dyDescent="0.3">
      <c r="B24" s="111"/>
      <c r="C24" s="111"/>
      <c r="D24" s="111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257">
        <f>SUM(R21,R20,R11,R10,R7,R6,R8)</f>
        <v>39</v>
      </c>
      <c r="R24" s="121" t="s">
        <v>7</v>
      </c>
      <c r="S24" s="112"/>
      <c r="T24" s="112"/>
      <c r="U24" s="112"/>
      <c r="V24" s="112"/>
      <c r="W24" s="112"/>
      <c r="X24" s="112"/>
      <c r="Y24" s="112"/>
    </row>
    <row r="25" spans="1:25" x14ac:dyDescent="0.3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96">
        <f>(Q24*100)/R23</f>
        <v>32.5</v>
      </c>
      <c r="R25" s="112"/>
      <c r="S25" s="112"/>
      <c r="T25" s="112"/>
      <c r="U25" s="112"/>
      <c r="V25" s="112"/>
      <c r="W25" s="112"/>
      <c r="X25" s="112"/>
      <c r="Y25" s="112"/>
    </row>
    <row r="26" spans="1:25" x14ac:dyDescent="0.3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x14ac:dyDescent="0.3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x14ac:dyDescent="0.3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x14ac:dyDescent="0.3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1:25" x14ac:dyDescent="0.3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25" x14ac:dyDescent="0.3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1:25" x14ac:dyDescent="0.3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2:25" x14ac:dyDescent="0.3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</sheetData>
  <sheetProtection selectLockedCells="1" selectUnlockedCells="1"/>
  <mergeCells count="17">
    <mergeCell ref="E23:G23"/>
    <mergeCell ref="H23:J23"/>
    <mergeCell ref="K23:M23"/>
    <mergeCell ref="N23:P23"/>
    <mergeCell ref="R2:R4"/>
    <mergeCell ref="E3:G3"/>
    <mergeCell ref="K2:P2"/>
    <mergeCell ref="Q2:Q4"/>
    <mergeCell ref="H3:J3"/>
    <mergeCell ref="K3:M3"/>
    <mergeCell ref="N3:P3"/>
    <mergeCell ref="E2:J2"/>
    <mergeCell ref="B1:R1"/>
    <mergeCell ref="B21:Q21"/>
    <mergeCell ref="B2:B4"/>
    <mergeCell ref="C2:C4"/>
    <mergeCell ref="D2:D4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Y33"/>
  <sheetViews>
    <sheetView zoomScaleNormal="100" workbookViewId="0">
      <selection activeCell="A27" sqref="A27"/>
    </sheetView>
  </sheetViews>
  <sheetFormatPr defaultColWidth="8.85546875" defaultRowHeight="15" x14ac:dyDescent="0.3"/>
  <cols>
    <col min="1" max="1" width="8.85546875" style="7"/>
    <col min="2" max="2" width="37.7109375" style="7" bestFit="1" customWidth="1"/>
    <col min="3" max="3" width="13.5703125" style="7" bestFit="1" customWidth="1"/>
    <col min="4" max="4" width="8.42578125" style="7" bestFit="1" customWidth="1"/>
    <col min="5" max="5" width="5.5703125" style="7" bestFit="1" customWidth="1"/>
    <col min="6" max="6" width="4" style="7" bestFit="1" customWidth="1"/>
    <col min="7" max="7" width="5.28515625" style="7" customWidth="1"/>
    <col min="8" max="8" width="5.5703125" style="7" bestFit="1" customWidth="1"/>
    <col min="9" max="9" width="4" style="7" bestFit="1" customWidth="1"/>
    <col min="10" max="10" width="5.28515625" style="7" customWidth="1"/>
    <col min="11" max="11" width="5.5703125" style="7" bestFit="1" customWidth="1"/>
    <col min="12" max="12" width="4" style="7" bestFit="1" customWidth="1"/>
    <col min="13" max="13" width="5.28515625" style="7" customWidth="1"/>
    <col min="14" max="14" width="5.5703125" style="7" bestFit="1" customWidth="1"/>
    <col min="15" max="15" width="4" style="7" bestFit="1" customWidth="1"/>
    <col min="16" max="16" width="5.28515625" style="7" customWidth="1"/>
    <col min="17" max="17" width="5.5703125" style="7" bestFit="1" customWidth="1"/>
    <col min="18" max="18" width="4" style="7" bestFit="1" customWidth="1"/>
    <col min="19" max="19" width="5.28515625" style="7" customWidth="1"/>
    <col min="20" max="20" width="5.5703125" style="7" bestFit="1" customWidth="1"/>
    <col min="21" max="21" width="4" style="7" bestFit="1" customWidth="1"/>
    <col min="22" max="22" width="5.28515625" style="7" customWidth="1"/>
    <col min="23" max="23" width="5.7109375" style="7" bestFit="1" customWidth="1"/>
    <col min="24" max="24" width="6.28515625" style="7" bestFit="1" customWidth="1"/>
    <col min="25" max="16384" width="8.85546875" style="7"/>
  </cols>
  <sheetData>
    <row r="1" spans="1:25" ht="15.75" thickBot="1" x14ac:dyDescent="0.35">
      <c r="B1" s="621" t="s">
        <v>167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1"/>
      <c r="X1" s="621"/>
      <c r="Y1" s="112"/>
    </row>
    <row r="2" spans="1:25" x14ac:dyDescent="0.3">
      <c r="B2" s="711" t="s">
        <v>0</v>
      </c>
      <c r="C2" s="709" t="s">
        <v>1</v>
      </c>
      <c r="D2" s="712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  <c r="Y2" s="112"/>
    </row>
    <row r="3" spans="1:25" x14ac:dyDescent="0.3">
      <c r="B3" s="711"/>
      <c r="C3" s="709"/>
      <c r="D3" s="712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  <c r="Y3" s="112"/>
    </row>
    <row r="4" spans="1:25" ht="15.75" thickBot="1" x14ac:dyDescent="0.35">
      <c r="B4" s="711"/>
      <c r="C4" s="709"/>
      <c r="D4" s="712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242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130" t="s">
        <v>14</v>
      </c>
      <c r="R4" s="123" t="s">
        <v>15</v>
      </c>
      <c r="S4" s="131" t="s">
        <v>7</v>
      </c>
      <c r="T4" s="132" t="s">
        <v>14</v>
      </c>
      <c r="U4" s="123" t="s">
        <v>15</v>
      </c>
      <c r="V4" s="133" t="s">
        <v>7</v>
      </c>
      <c r="W4" s="629"/>
      <c r="X4" s="630"/>
      <c r="Y4" s="112"/>
    </row>
    <row r="5" spans="1:25" ht="15" customHeight="1" x14ac:dyDescent="0.3">
      <c r="A5" s="7" t="s">
        <v>178</v>
      </c>
      <c r="B5" s="62" t="s">
        <v>87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9</v>
      </c>
      <c r="H5" s="47">
        <v>30</v>
      </c>
      <c r="I5" s="47" t="s">
        <v>108</v>
      </c>
      <c r="J5" s="40">
        <v>9</v>
      </c>
      <c r="K5" s="137">
        <v>30</v>
      </c>
      <c r="L5" s="47" t="s">
        <v>108</v>
      </c>
      <c r="M5" s="138">
        <v>9</v>
      </c>
      <c r="N5" s="139">
        <v>30</v>
      </c>
      <c r="O5" s="47" t="s">
        <v>108</v>
      </c>
      <c r="P5" s="140">
        <v>9</v>
      </c>
      <c r="Q5" s="46">
        <v>30</v>
      </c>
      <c r="R5" s="47" t="s">
        <v>108</v>
      </c>
      <c r="S5" s="48">
        <v>9</v>
      </c>
      <c r="T5" s="49">
        <v>30</v>
      </c>
      <c r="U5" s="47" t="s">
        <v>109</v>
      </c>
      <c r="V5" s="50">
        <v>16</v>
      </c>
      <c r="W5" s="72">
        <f t="shared" ref="W5:W27" si="0">SUM(E5,H5,K5,N5,Q5,T5)</f>
        <v>180</v>
      </c>
      <c r="X5" s="73">
        <f t="shared" ref="X5:X27" si="1">SUM(G5,J5,M5,P5,S5,V5)</f>
        <v>61</v>
      </c>
      <c r="Y5" s="112"/>
    </row>
    <row r="6" spans="1:25" x14ac:dyDescent="0.3">
      <c r="A6" s="7" t="s">
        <v>177</v>
      </c>
      <c r="B6" s="38" t="s">
        <v>124</v>
      </c>
      <c r="C6" s="52" t="s">
        <v>19</v>
      </c>
      <c r="D6" s="53" t="s">
        <v>115</v>
      </c>
      <c r="E6" s="143"/>
      <c r="F6" s="58"/>
      <c r="G6" s="114"/>
      <c r="H6" s="58"/>
      <c r="I6" s="58"/>
      <c r="J6" s="144"/>
      <c r="K6" s="41"/>
      <c r="L6" s="58"/>
      <c r="M6" s="116"/>
      <c r="N6" s="115"/>
      <c r="O6" s="58"/>
      <c r="P6" s="45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72">
        <f t="shared" si="0"/>
        <v>60</v>
      </c>
      <c r="X6" s="73">
        <f t="shared" si="1"/>
        <v>4</v>
      </c>
      <c r="Y6" s="112"/>
    </row>
    <row r="7" spans="1:25" x14ac:dyDescent="0.3">
      <c r="A7" s="7" t="s">
        <v>178</v>
      </c>
      <c r="B7" s="62" t="s">
        <v>79</v>
      </c>
      <c r="C7" s="52" t="s">
        <v>19</v>
      </c>
      <c r="D7" s="82" t="s">
        <v>113</v>
      </c>
      <c r="E7" s="92"/>
      <c r="F7" s="68"/>
      <c r="G7" s="93"/>
      <c r="H7" s="68"/>
      <c r="I7" s="68"/>
      <c r="J7" s="94"/>
      <c r="K7" s="88">
        <v>30</v>
      </c>
      <c r="L7" s="68" t="s">
        <v>108</v>
      </c>
      <c r="M7" s="146">
        <v>4</v>
      </c>
      <c r="N7" s="91">
        <v>30</v>
      </c>
      <c r="O7" s="68" t="s">
        <v>108</v>
      </c>
      <c r="P7" s="147">
        <v>4</v>
      </c>
      <c r="Q7" s="67">
        <v>30</v>
      </c>
      <c r="R7" s="68" t="s">
        <v>108</v>
      </c>
      <c r="S7" s="69">
        <v>4</v>
      </c>
      <c r="T7" s="70">
        <v>30</v>
      </c>
      <c r="U7" s="68" t="s">
        <v>108</v>
      </c>
      <c r="V7" s="71">
        <v>4</v>
      </c>
      <c r="W7" s="72">
        <f t="shared" si="0"/>
        <v>120</v>
      </c>
      <c r="X7" s="73">
        <f t="shared" si="1"/>
        <v>16</v>
      </c>
      <c r="Y7" s="112"/>
    </row>
    <row r="8" spans="1:25" x14ac:dyDescent="0.3">
      <c r="A8" s="7" t="s">
        <v>178</v>
      </c>
      <c r="B8" s="62" t="s">
        <v>35</v>
      </c>
      <c r="C8" s="74" t="s">
        <v>16</v>
      </c>
      <c r="D8" s="53" t="s">
        <v>115</v>
      </c>
      <c r="E8" s="92">
        <v>15</v>
      </c>
      <c r="F8" s="68" t="s">
        <v>95</v>
      </c>
      <c r="G8" s="93">
        <v>1</v>
      </c>
      <c r="H8" s="73">
        <v>15</v>
      </c>
      <c r="I8" s="68" t="s">
        <v>95</v>
      </c>
      <c r="J8" s="94">
        <v>1</v>
      </c>
      <c r="K8" s="88">
        <v>15</v>
      </c>
      <c r="L8" s="68" t="s">
        <v>95</v>
      </c>
      <c r="M8" s="146">
        <v>1</v>
      </c>
      <c r="N8" s="91">
        <v>15</v>
      </c>
      <c r="O8" s="68" t="s">
        <v>95</v>
      </c>
      <c r="P8" s="147">
        <v>1</v>
      </c>
      <c r="Q8" s="67">
        <v>15</v>
      </c>
      <c r="R8" s="68" t="s">
        <v>95</v>
      </c>
      <c r="S8" s="69">
        <v>1</v>
      </c>
      <c r="T8" s="70">
        <v>15</v>
      </c>
      <c r="U8" s="68" t="s">
        <v>95</v>
      </c>
      <c r="V8" s="71">
        <v>1</v>
      </c>
      <c r="W8" s="72">
        <f t="shared" si="0"/>
        <v>90</v>
      </c>
      <c r="X8" s="73">
        <f t="shared" si="1"/>
        <v>6</v>
      </c>
      <c r="Y8" s="112"/>
    </row>
    <row r="9" spans="1:25" x14ac:dyDescent="0.3">
      <c r="A9" s="7" t="s">
        <v>178</v>
      </c>
      <c r="B9" s="62" t="s">
        <v>76</v>
      </c>
      <c r="C9" s="52" t="s">
        <v>16</v>
      </c>
      <c r="D9" s="82" t="s">
        <v>112</v>
      </c>
      <c r="E9" s="92">
        <v>15</v>
      </c>
      <c r="F9" s="68" t="s">
        <v>109</v>
      </c>
      <c r="G9" s="93">
        <v>1</v>
      </c>
      <c r="H9" s="68">
        <v>15</v>
      </c>
      <c r="I9" s="68" t="s">
        <v>109</v>
      </c>
      <c r="J9" s="94">
        <v>1</v>
      </c>
      <c r="K9" s="88">
        <v>15</v>
      </c>
      <c r="L9" s="91" t="s">
        <v>109</v>
      </c>
      <c r="M9" s="146">
        <v>1</v>
      </c>
      <c r="N9" s="91">
        <v>15</v>
      </c>
      <c r="O9" s="91" t="s">
        <v>109</v>
      </c>
      <c r="P9" s="147">
        <v>1</v>
      </c>
      <c r="Q9" s="67"/>
      <c r="R9" s="68"/>
      <c r="S9" s="69"/>
      <c r="T9" s="70"/>
      <c r="U9" s="68"/>
      <c r="V9" s="71"/>
      <c r="W9" s="72">
        <f t="shared" si="0"/>
        <v>60</v>
      </c>
      <c r="X9" s="73">
        <f t="shared" si="1"/>
        <v>4</v>
      </c>
      <c r="Y9" s="112"/>
    </row>
    <row r="10" spans="1:25" x14ac:dyDescent="0.3">
      <c r="A10" s="7" t="s">
        <v>179</v>
      </c>
      <c r="B10" s="62" t="s">
        <v>22</v>
      </c>
      <c r="C10" s="52" t="s">
        <v>16</v>
      </c>
      <c r="D10" s="53" t="s">
        <v>115</v>
      </c>
      <c r="E10" s="92">
        <v>60</v>
      </c>
      <c r="F10" s="68" t="s">
        <v>109</v>
      </c>
      <c r="G10" s="93">
        <v>4</v>
      </c>
      <c r="H10" s="68">
        <v>60</v>
      </c>
      <c r="I10" s="68" t="s">
        <v>110</v>
      </c>
      <c r="J10" s="94">
        <v>4</v>
      </c>
      <c r="K10" s="88">
        <v>60</v>
      </c>
      <c r="L10" s="68" t="s">
        <v>109</v>
      </c>
      <c r="M10" s="146">
        <v>4</v>
      </c>
      <c r="N10" s="91">
        <v>60</v>
      </c>
      <c r="O10" s="68" t="s">
        <v>110</v>
      </c>
      <c r="P10" s="147">
        <v>4</v>
      </c>
      <c r="Q10" s="67"/>
      <c r="R10" s="91"/>
      <c r="S10" s="69"/>
      <c r="T10" s="70"/>
      <c r="U10" s="91"/>
      <c r="V10" s="71"/>
      <c r="W10" s="72">
        <f t="shared" si="0"/>
        <v>240</v>
      </c>
      <c r="X10" s="73">
        <f t="shared" si="1"/>
        <v>16</v>
      </c>
      <c r="Y10" s="112"/>
    </row>
    <row r="11" spans="1:25" x14ac:dyDescent="0.3">
      <c r="A11" s="7" t="s">
        <v>178</v>
      </c>
      <c r="B11" s="62" t="s">
        <v>51</v>
      </c>
      <c r="C11" s="52" t="s">
        <v>16</v>
      </c>
      <c r="D11" s="86" t="s">
        <v>21</v>
      </c>
      <c r="E11" s="92">
        <v>30</v>
      </c>
      <c r="F11" s="68" t="s">
        <v>109</v>
      </c>
      <c r="G11" s="93">
        <v>1</v>
      </c>
      <c r="H11" s="68">
        <v>30</v>
      </c>
      <c r="I11" s="68" t="s">
        <v>109</v>
      </c>
      <c r="J11" s="94">
        <v>1</v>
      </c>
      <c r="K11" s="88">
        <v>30</v>
      </c>
      <c r="L11" s="68" t="s">
        <v>109</v>
      </c>
      <c r="M11" s="146">
        <v>1</v>
      </c>
      <c r="N11" s="91">
        <v>30</v>
      </c>
      <c r="O11" s="68" t="s">
        <v>109</v>
      </c>
      <c r="P11" s="147">
        <v>1</v>
      </c>
      <c r="Q11" s="67">
        <v>30</v>
      </c>
      <c r="R11" s="91" t="s">
        <v>109</v>
      </c>
      <c r="S11" s="69">
        <v>1</v>
      </c>
      <c r="T11" s="70">
        <v>30</v>
      </c>
      <c r="U11" s="91" t="s">
        <v>109</v>
      </c>
      <c r="V11" s="71">
        <v>1</v>
      </c>
      <c r="W11" s="72">
        <f t="shared" si="0"/>
        <v>180</v>
      </c>
      <c r="X11" s="73">
        <f>SUM(G11,J11,M11,P11,S11,V11)</f>
        <v>6</v>
      </c>
      <c r="Y11" s="112"/>
    </row>
    <row r="12" spans="1:25" x14ac:dyDescent="0.3">
      <c r="A12" s="7" t="s">
        <v>177</v>
      </c>
      <c r="B12" s="62" t="s">
        <v>63</v>
      </c>
      <c r="C12" s="52" t="s">
        <v>19</v>
      </c>
      <c r="D12" s="86" t="s">
        <v>21</v>
      </c>
      <c r="E12" s="92"/>
      <c r="F12" s="91"/>
      <c r="G12" s="93"/>
      <c r="H12" s="68"/>
      <c r="I12" s="91"/>
      <c r="J12" s="94"/>
      <c r="K12" s="92">
        <v>15</v>
      </c>
      <c r="L12" s="91" t="s">
        <v>109</v>
      </c>
      <c r="M12" s="93">
        <v>1</v>
      </c>
      <c r="N12" s="68">
        <v>15</v>
      </c>
      <c r="O12" s="91" t="s">
        <v>109</v>
      </c>
      <c r="P12" s="94">
        <v>1</v>
      </c>
      <c r="Q12" s="92">
        <v>15</v>
      </c>
      <c r="R12" s="91" t="s">
        <v>109</v>
      </c>
      <c r="S12" s="93">
        <v>1</v>
      </c>
      <c r="T12" s="68">
        <v>15</v>
      </c>
      <c r="U12" s="91" t="s">
        <v>109</v>
      </c>
      <c r="V12" s="94">
        <v>1</v>
      </c>
      <c r="W12" s="72">
        <f t="shared" si="0"/>
        <v>60</v>
      </c>
      <c r="X12" s="73">
        <f t="shared" si="1"/>
        <v>4</v>
      </c>
      <c r="Y12" s="112"/>
    </row>
    <row r="13" spans="1:25" x14ac:dyDescent="0.3">
      <c r="A13" s="7" t="s">
        <v>177</v>
      </c>
      <c r="B13" s="296" t="s">
        <v>66</v>
      </c>
      <c r="C13" s="52" t="s">
        <v>19</v>
      </c>
      <c r="D13" s="86" t="s">
        <v>21</v>
      </c>
      <c r="E13" s="92">
        <v>15</v>
      </c>
      <c r="F13" s="91" t="s">
        <v>109</v>
      </c>
      <c r="G13" s="93">
        <v>1</v>
      </c>
      <c r="H13" s="68">
        <v>15</v>
      </c>
      <c r="I13" s="91" t="s">
        <v>109</v>
      </c>
      <c r="J13" s="94">
        <v>1</v>
      </c>
      <c r="K13" s="92">
        <v>15</v>
      </c>
      <c r="L13" s="91" t="s">
        <v>109</v>
      </c>
      <c r="M13" s="93">
        <v>1</v>
      </c>
      <c r="N13" s="68">
        <v>15</v>
      </c>
      <c r="O13" s="91" t="s">
        <v>109</v>
      </c>
      <c r="P13" s="94">
        <v>1</v>
      </c>
      <c r="Q13" s="92"/>
      <c r="R13" s="91"/>
      <c r="S13" s="93"/>
      <c r="T13" s="68"/>
      <c r="U13" s="91"/>
      <c r="V13" s="94"/>
      <c r="W13" s="72">
        <f t="shared" si="0"/>
        <v>60</v>
      </c>
      <c r="X13" s="73">
        <f t="shared" si="1"/>
        <v>4</v>
      </c>
      <c r="Y13" s="112"/>
    </row>
    <row r="14" spans="1:25" x14ac:dyDescent="0.3">
      <c r="A14" s="7" t="s">
        <v>177</v>
      </c>
      <c r="B14" s="292" t="s">
        <v>68</v>
      </c>
      <c r="C14" s="52" t="s">
        <v>16</v>
      </c>
      <c r="D14" s="53" t="s">
        <v>115</v>
      </c>
      <c r="E14" s="92"/>
      <c r="F14" s="68"/>
      <c r="G14" s="93"/>
      <c r="H14" s="68"/>
      <c r="I14" s="68"/>
      <c r="J14" s="94"/>
      <c r="K14" s="88">
        <v>30</v>
      </c>
      <c r="L14" s="91" t="s">
        <v>109</v>
      </c>
      <c r="M14" s="146">
        <v>1</v>
      </c>
      <c r="N14" s="91">
        <v>30</v>
      </c>
      <c r="O14" s="91" t="s">
        <v>95</v>
      </c>
      <c r="P14" s="147">
        <v>2</v>
      </c>
      <c r="Q14" s="67"/>
      <c r="R14" s="91"/>
      <c r="S14" s="69"/>
      <c r="T14" s="70"/>
      <c r="U14" s="91"/>
      <c r="V14" s="71"/>
      <c r="W14" s="72">
        <f t="shared" si="0"/>
        <v>60</v>
      </c>
      <c r="X14" s="73">
        <f t="shared" si="1"/>
        <v>3</v>
      </c>
      <c r="Y14" s="112"/>
    </row>
    <row r="15" spans="1:25" x14ac:dyDescent="0.3">
      <c r="A15" s="7" t="s">
        <v>178</v>
      </c>
      <c r="B15" s="292" t="s">
        <v>80</v>
      </c>
      <c r="C15" s="52" t="s">
        <v>16</v>
      </c>
      <c r="D15" s="53" t="s">
        <v>115</v>
      </c>
      <c r="E15" s="92">
        <v>30</v>
      </c>
      <c r="F15" s="68" t="s">
        <v>109</v>
      </c>
      <c r="G15" s="93">
        <v>1</v>
      </c>
      <c r="H15" s="68">
        <v>30</v>
      </c>
      <c r="I15" s="68" t="s">
        <v>110</v>
      </c>
      <c r="J15" s="94">
        <v>2</v>
      </c>
      <c r="K15" s="88">
        <v>30</v>
      </c>
      <c r="L15" s="91" t="s">
        <v>109</v>
      </c>
      <c r="M15" s="146">
        <v>1</v>
      </c>
      <c r="N15" s="91">
        <v>30</v>
      </c>
      <c r="O15" s="91" t="s">
        <v>95</v>
      </c>
      <c r="P15" s="147">
        <v>2</v>
      </c>
      <c r="Q15" s="67"/>
      <c r="R15" s="91"/>
      <c r="S15" s="69"/>
      <c r="T15" s="70"/>
      <c r="U15" s="91"/>
      <c r="V15" s="71"/>
      <c r="W15" s="72">
        <f t="shared" si="0"/>
        <v>120</v>
      </c>
      <c r="X15" s="73">
        <f t="shared" si="1"/>
        <v>6</v>
      </c>
      <c r="Y15" s="112"/>
    </row>
    <row r="16" spans="1:25" x14ac:dyDescent="0.3">
      <c r="A16" s="7" t="s">
        <v>177</v>
      </c>
      <c r="B16" s="292" t="s">
        <v>81</v>
      </c>
      <c r="C16" s="52" t="s">
        <v>16</v>
      </c>
      <c r="D16" s="53" t="s">
        <v>115</v>
      </c>
      <c r="E16" s="92"/>
      <c r="F16" s="68"/>
      <c r="G16" s="93"/>
      <c r="H16" s="68"/>
      <c r="I16" s="68"/>
      <c r="J16" s="94"/>
      <c r="K16" s="88"/>
      <c r="L16" s="91"/>
      <c r="M16" s="146"/>
      <c r="N16" s="91"/>
      <c r="O16" s="91"/>
      <c r="P16" s="147"/>
      <c r="Q16" s="67">
        <v>30</v>
      </c>
      <c r="R16" s="91" t="s">
        <v>109</v>
      </c>
      <c r="S16" s="69">
        <v>1</v>
      </c>
      <c r="T16" s="70">
        <v>30</v>
      </c>
      <c r="U16" s="91" t="s">
        <v>95</v>
      </c>
      <c r="V16" s="71">
        <v>2</v>
      </c>
      <c r="W16" s="72">
        <f t="shared" si="0"/>
        <v>60</v>
      </c>
      <c r="X16" s="73">
        <f t="shared" si="1"/>
        <v>3</v>
      </c>
      <c r="Y16" s="112"/>
    </row>
    <row r="17" spans="1:25" x14ac:dyDescent="0.3">
      <c r="A17" s="7" t="s">
        <v>178</v>
      </c>
      <c r="B17" s="292" t="s">
        <v>70</v>
      </c>
      <c r="C17" s="52" t="s">
        <v>16</v>
      </c>
      <c r="D17" s="82" t="s">
        <v>113</v>
      </c>
      <c r="E17" s="92">
        <v>15</v>
      </c>
      <c r="F17" s="68" t="s">
        <v>109</v>
      </c>
      <c r="G17" s="93">
        <v>1</v>
      </c>
      <c r="H17" s="68">
        <v>15</v>
      </c>
      <c r="I17" s="68" t="s">
        <v>109</v>
      </c>
      <c r="J17" s="94">
        <v>1</v>
      </c>
      <c r="K17" s="88">
        <v>15</v>
      </c>
      <c r="L17" s="91" t="s">
        <v>109</v>
      </c>
      <c r="M17" s="146">
        <v>1</v>
      </c>
      <c r="N17" s="91">
        <v>15</v>
      </c>
      <c r="O17" s="91" t="s">
        <v>109</v>
      </c>
      <c r="P17" s="147">
        <v>1</v>
      </c>
      <c r="Q17" s="67"/>
      <c r="R17" s="91"/>
      <c r="S17" s="69"/>
      <c r="T17" s="70"/>
      <c r="U17" s="91"/>
      <c r="V17" s="71"/>
      <c r="W17" s="72">
        <f t="shared" si="0"/>
        <v>60</v>
      </c>
      <c r="X17" s="73">
        <f t="shared" si="1"/>
        <v>4</v>
      </c>
      <c r="Y17" s="112"/>
    </row>
    <row r="18" spans="1:25" x14ac:dyDescent="0.3">
      <c r="A18" s="7" t="s">
        <v>177</v>
      </c>
      <c r="B18" s="62" t="s">
        <v>47</v>
      </c>
      <c r="C18" s="74" t="s">
        <v>16</v>
      </c>
      <c r="D18" s="82" t="s">
        <v>113</v>
      </c>
      <c r="E18" s="92">
        <v>30</v>
      </c>
      <c r="F18" s="68" t="s">
        <v>109</v>
      </c>
      <c r="G18" s="93">
        <v>1</v>
      </c>
      <c r="H18" s="68">
        <v>30</v>
      </c>
      <c r="I18" s="68" t="s">
        <v>95</v>
      </c>
      <c r="J18" s="94">
        <v>2</v>
      </c>
      <c r="K18" s="88"/>
      <c r="L18" s="91"/>
      <c r="M18" s="146"/>
      <c r="N18" s="91"/>
      <c r="O18" s="91"/>
      <c r="P18" s="147"/>
      <c r="Q18" s="67"/>
      <c r="R18" s="91"/>
      <c r="S18" s="69"/>
      <c r="T18" s="70"/>
      <c r="U18" s="91"/>
      <c r="V18" s="71"/>
      <c r="W18" s="72">
        <f t="shared" si="0"/>
        <v>60</v>
      </c>
      <c r="X18" s="73">
        <f t="shared" si="1"/>
        <v>3</v>
      </c>
      <c r="Y18" s="112"/>
    </row>
    <row r="19" spans="1:25" x14ac:dyDescent="0.3">
      <c r="A19" s="7" t="s">
        <v>177</v>
      </c>
      <c r="B19" s="62" t="s">
        <v>26</v>
      </c>
      <c r="C19" s="74" t="s">
        <v>16</v>
      </c>
      <c r="D19" s="82" t="s">
        <v>113</v>
      </c>
      <c r="E19" s="92">
        <v>30</v>
      </c>
      <c r="F19" s="91" t="s">
        <v>110</v>
      </c>
      <c r="G19" s="93">
        <v>1</v>
      </c>
      <c r="H19" s="68">
        <v>30</v>
      </c>
      <c r="I19" s="91" t="s">
        <v>95</v>
      </c>
      <c r="J19" s="94">
        <v>2</v>
      </c>
      <c r="K19" s="88"/>
      <c r="L19" s="91"/>
      <c r="M19" s="146"/>
      <c r="N19" s="91"/>
      <c r="O19" s="91"/>
      <c r="P19" s="147"/>
      <c r="Q19" s="67"/>
      <c r="R19" s="70"/>
      <c r="S19" s="69"/>
      <c r="T19" s="70"/>
      <c r="U19" s="70"/>
      <c r="V19" s="71"/>
      <c r="W19" s="72">
        <f t="shared" si="0"/>
        <v>60</v>
      </c>
      <c r="X19" s="73">
        <f t="shared" si="1"/>
        <v>3</v>
      </c>
      <c r="Y19" s="112"/>
    </row>
    <row r="20" spans="1:25" ht="15" customHeight="1" x14ac:dyDescent="0.3">
      <c r="A20" s="7" t="s">
        <v>179</v>
      </c>
      <c r="B20" s="62" t="s">
        <v>27</v>
      </c>
      <c r="C20" s="74" t="s">
        <v>16</v>
      </c>
      <c r="D20" s="53" t="s">
        <v>115</v>
      </c>
      <c r="E20" s="92">
        <v>30</v>
      </c>
      <c r="F20" s="91" t="s">
        <v>109</v>
      </c>
      <c r="G20" s="93">
        <v>1</v>
      </c>
      <c r="H20" s="68">
        <v>30</v>
      </c>
      <c r="I20" s="91" t="s">
        <v>95</v>
      </c>
      <c r="J20" s="94">
        <v>2</v>
      </c>
      <c r="K20" s="88"/>
      <c r="L20" s="91"/>
      <c r="M20" s="146"/>
      <c r="N20" s="91"/>
      <c r="O20" s="91"/>
      <c r="P20" s="147"/>
      <c r="Q20" s="67"/>
      <c r="R20" s="70"/>
      <c r="S20" s="69"/>
      <c r="T20" s="70"/>
      <c r="U20" s="70"/>
      <c r="V20" s="71"/>
      <c r="W20" s="72">
        <f t="shared" si="0"/>
        <v>60</v>
      </c>
      <c r="X20" s="73">
        <f t="shared" si="1"/>
        <v>3</v>
      </c>
      <c r="Y20" s="112"/>
    </row>
    <row r="21" spans="1:25" x14ac:dyDescent="0.3">
      <c r="A21" s="7" t="s">
        <v>179</v>
      </c>
      <c r="B21" s="62" t="s">
        <v>28</v>
      </c>
      <c r="C21" s="74" t="s">
        <v>16</v>
      </c>
      <c r="D21" s="53" t="s">
        <v>115</v>
      </c>
      <c r="E21" s="92"/>
      <c r="F21" s="77"/>
      <c r="G21" s="93"/>
      <c r="H21" s="68"/>
      <c r="I21" s="68"/>
      <c r="J21" s="94"/>
      <c r="K21" s="88"/>
      <c r="L21" s="91"/>
      <c r="M21" s="146"/>
      <c r="N21" s="91"/>
      <c r="O21" s="91"/>
      <c r="P21" s="147"/>
      <c r="Q21" s="67">
        <v>15</v>
      </c>
      <c r="R21" s="70" t="s">
        <v>109</v>
      </c>
      <c r="S21" s="69">
        <v>1</v>
      </c>
      <c r="T21" s="70"/>
      <c r="U21" s="70"/>
      <c r="V21" s="71"/>
      <c r="W21" s="72">
        <f t="shared" si="0"/>
        <v>15</v>
      </c>
      <c r="X21" s="73">
        <f t="shared" si="1"/>
        <v>1</v>
      </c>
      <c r="Y21" s="112"/>
    </row>
    <row r="22" spans="1:25" x14ac:dyDescent="0.3">
      <c r="A22" s="7" t="s">
        <v>179</v>
      </c>
      <c r="B22" s="62" t="s">
        <v>29</v>
      </c>
      <c r="C22" s="74" t="s">
        <v>16</v>
      </c>
      <c r="D22" s="53" t="s">
        <v>115</v>
      </c>
      <c r="E22" s="156"/>
      <c r="F22" s="157"/>
      <c r="G22" s="253"/>
      <c r="H22" s="219">
        <v>15</v>
      </c>
      <c r="I22" s="91" t="s">
        <v>95</v>
      </c>
      <c r="J22" s="94">
        <v>1</v>
      </c>
      <c r="K22" s="88"/>
      <c r="L22" s="91"/>
      <c r="M22" s="146"/>
      <c r="N22" s="91"/>
      <c r="O22" s="91"/>
      <c r="P22" s="147"/>
      <c r="Q22" s="67"/>
      <c r="R22" s="70"/>
      <c r="S22" s="69"/>
      <c r="T22" s="70"/>
      <c r="U22" s="70"/>
      <c r="V22" s="71"/>
      <c r="W22" s="72">
        <f t="shared" si="0"/>
        <v>15</v>
      </c>
      <c r="X22" s="73">
        <f t="shared" si="1"/>
        <v>1</v>
      </c>
      <c r="Y22" s="112"/>
    </row>
    <row r="23" spans="1:25" x14ac:dyDescent="0.3">
      <c r="A23" s="7" t="s">
        <v>179</v>
      </c>
      <c r="B23" s="62" t="s">
        <v>30</v>
      </c>
      <c r="C23" s="74" t="s">
        <v>16</v>
      </c>
      <c r="D23" s="53" t="s">
        <v>115</v>
      </c>
      <c r="E23" s="92">
        <v>2</v>
      </c>
      <c r="F23" s="115" t="s">
        <v>109</v>
      </c>
      <c r="G23" s="93">
        <v>0</v>
      </c>
      <c r="H23" s="68"/>
      <c r="I23" s="68"/>
      <c r="J23" s="94"/>
      <c r="K23" s="88"/>
      <c r="L23" s="91"/>
      <c r="M23" s="146"/>
      <c r="N23" s="91"/>
      <c r="O23" s="91"/>
      <c r="P23" s="147"/>
      <c r="Q23" s="67"/>
      <c r="R23" s="70"/>
      <c r="S23" s="69"/>
      <c r="T23" s="70"/>
      <c r="U23" s="70"/>
      <c r="V23" s="71"/>
      <c r="W23" s="72">
        <f t="shared" si="0"/>
        <v>2</v>
      </c>
      <c r="X23" s="73">
        <f t="shared" si="1"/>
        <v>0</v>
      </c>
      <c r="Y23" s="112"/>
    </row>
    <row r="24" spans="1:25" x14ac:dyDescent="0.3">
      <c r="A24" s="7" t="s">
        <v>179</v>
      </c>
      <c r="B24" s="62" t="s">
        <v>31</v>
      </c>
      <c r="C24" s="74" t="s">
        <v>16</v>
      </c>
      <c r="D24" s="53" t="s">
        <v>115</v>
      </c>
      <c r="E24" s="92">
        <v>3</v>
      </c>
      <c r="F24" s="91" t="s">
        <v>109</v>
      </c>
      <c r="G24" s="93">
        <v>0</v>
      </c>
      <c r="H24" s="68"/>
      <c r="I24" s="68"/>
      <c r="J24" s="94"/>
      <c r="K24" s="88"/>
      <c r="L24" s="91"/>
      <c r="M24" s="146"/>
      <c r="N24" s="91"/>
      <c r="O24" s="91"/>
      <c r="P24" s="147"/>
      <c r="Q24" s="67"/>
      <c r="R24" s="70"/>
      <c r="S24" s="69"/>
      <c r="T24" s="70"/>
      <c r="U24" s="70"/>
      <c r="V24" s="71"/>
      <c r="W24" s="72">
        <f t="shared" si="0"/>
        <v>3</v>
      </c>
      <c r="X24" s="73">
        <f t="shared" si="1"/>
        <v>0</v>
      </c>
      <c r="Y24" s="112"/>
    </row>
    <row r="25" spans="1:25" x14ac:dyDescent="0.3">
      <c r="A25" s="7" t="s">
        <v>179</v>
      </c>
      <c r="B25" s="95" t="s">
        <v>72</v>
      </c>
      <c r="C25" s="52" t="s">
        <v>19</v>
      </c>
      <c r="D25" s="82" t="s">
        <v>113</v>
      </c>
      <c r="E25" s="92">
        <v>30</v>
      </c>
      <c r="F25" s="104" t="s">
        <v>110</v>
      </c>
      <c r="G25" s="93">
        <v>2</v>
      </c>
      <c r="H25" s="68">
        <v>30</v>
      </c>
      <c r="I25" s="91" t="s">
        <v>110</v>
      </c>
      <c r="J25" s="94">
        <v>2</v>
      </c>
      <c r="K25" s="88">
        <v>30</v>
      </c>
      <c r="L25" s="91" t="s">
        <v>110</v>
      </c>
      <c r="M25" s="146">
        <v>2</v>
      </c>
      <c r="N25" s="91">
        <v>30</v>
      </c>
      <c r="O25" s="91" t="s">
        <v>95</v>
      </c>
      <c r="P25" s="147">
        <v>3</v>
      </c>
      <c r="Q25" s="67"/>
      <c r="R25" s="70"/>
      <c r="S25" s="69"/>
      <c r="T25" s="70"/>
      <c r="U25" s="70"/>
      <c r="V25" s="71"/>
      <c r="W25" s="72">
        <f t="shared" si="0"/>
        <v>120</v>
      </c>
      <c r="X25" s="73">
        <f t="shared" si="1"/>
        <v>9</v>
      </c>
      <c r="Y25" s="112"/>
    </row>
    <row r="26" spans="1:25" x14ac:dyDescent="0.3">
      <c r="A26" s="7" t="s">
        <v>179</v>
      </c>
      <c r="B26" s="95" t="s">
        <v>33</v>
      </c>
      <c r="C26" s="52" t="s">
        <v>19</v>
      </c>
      <c r="D26" s="82" t="s">
        <v>113</v>
      </c>
      <c r="E26" s="569">
        <v>30</v>
      </c>
      <c r="F26" s="568" t="s">
        <v>109</v>
      </c>
      <c r="G26" s="570">
        <v>0</v>
      </c>
      <c r="H26" s="178"/>
      <c r="I26" s="91"/>
      <c r="J26" s="147"/>
      <c r="K26" s="148"/>
      <c r="L26" s="73"/>
      <c r="M26" s="73"/>
      <c r="N26" s="73"/>
      <c r="O26" s="73"/>
      <c r="P26" s="149"/>
      <c r="Q26" s="67"/>
      <c r="R26" s="70"/>
      <c r="S26" s="69"/>
      <c r="T26" s="70"/>
      <c r="U26" s="70"/>
      <c r="V26" s="71"/>
      <c r="W26" s="72">
        <f t="shared" si="0"/>
        <v>30</v>
      </c>
      <c r="X26" s="73">
        <f t="shared" si="1"/>
        <v>0</v>
      </c>
      <c r="Y26" s="112"/>
    </row>
    <row r="27" spans="1:25" ht="15.75" thickBot="1" x14ac:dyDescent="0.35">
      <c r="A27" s="7" t="s">
        <v>179</v>
      </c>
      <c r="B27" s="184" t="s">
        <v>48</v>
      </c>
      <c r="C27" s="185" t="s">
        <v>16</v>
      </c>
      <c r="D27" s="100" t="s">
        <v>115</v>
      </c>
      <c r="E27" s="103"/>
      <c r="F27" s="44"/>
      <c r="G27" s="105"/>
      <c r="H27" s="104"/>
      <c r="I27" s="104"/>
      <c r="J27" s="106"/>
      <c r="K27" s="297"/>
      <c r="L27" s="110"/>
      <c r="M27" s="110"/>
      <c r="N27" s="110">
        <v>15</v>
      </c>
      <c r="O27" s="110" t="s">
        <v>95</v>
      </c>
      <c r="P27" s="298">
        <v>1</v>
      </c>
      <c r="Q27" s="107"/>
      <c r="R27" s="76"/>
      <c r="S27" s="75"/>
      <c r="T27" s="76"/>
      <c r="U27" s="76"/>
      <c r="V27" s="108"/>
      <c r="W27" s="109">
        <f t="shared" si="0"/>
        <v>15</v>
      </c>
      <c r="X27" s="73">
        <f t="shared" si="1"/>
        <v>1</v>
      </c>
      <c r="Y27" s="112"/>
    </row>
    <row r="28" spans="1:25" ht="15.75" thickBot="1" x14ac:dyDescent="0.35">
      <c r="B28" s="656" t="s">
        <v>147</v>
      </c>
      <c r="C28" s="657"/>
      <c r="D28" s="657"/>
      <c r="E28" s="657"/>
      <c r="F28" s="657"/>
      <c r="G28" s="657"/>
      <c r="H28" s="657"/>
      <c r="I28" s="657"/>
      <c r="J28" s="657"/>
      <c r="K28" s="657"/>
      <c r="L28" s="657"/>
      <c r="M28" s="657"/>
      <c r="N28" s="657"/>
      <c r="O28" s="657"/>
      <c r="P28" s="657"/>
      <c r="Q28" s="657"/>
      <c r="R28" s="657"/>
      <c r="S28" s="657"/>
      <c r="T28" s="657"/>
      <c r="U28" s="657"/>
      <c r="V28" s="657"/>
      <c r="W28" s="658"/>
      <c r="X28" s="165">
        <v>22</v>
      </c>
      <c r="Y28" s="112"/>
    </row>
    <row r="29" spans="1:25" x14ac:dyDescent="0.3">
      <c r="B29" s="189"/>
      <c r="C29" s="111"/>
      <c r="D29" s="113" t="s">
        <v>36</v>
      </c>
      <c r="E29" s="58">
        <f>SUM(E5:E27)</f>
        <v>365</v>
      </c>
      <c r="F29" s="58"/>
      <c r="G29" s="114">
        <f>SUM(G3:G27)</f>
        <v>24</v>
      </c>
      <c r="H29" s="58">
        <f>SUM(H5:H27)</f>
        <v>345</v>
      </c>
      <c r="I29" s="58"/>
      <c r="J29" s="114">
        <f>SUM(J3:J27)</f>
        <v>29</v>
      </c>
      <c r="K29" s="115">
        <f>SUM(K5:K27)</f>
        <v>315</v>
      </c>
      <c r="L29" s="115"/>
      <c r="M29" s="237">
        <f>SUM(M3:M28)</f>
        <v>27</v>
      </c>
      <c r="N29" s="115">
        <f>SUM(N5:N28)</f>
        <v>330</v>
      </c>
      <c r="O29" s="115"/>
      <c r="P29" s="116">
        <f>SUM(P3:P28)</f>
        <v>31</v>
      </c>
      <c r="Q29" s="60">
        <f>SUM(Q5:Q28)</f>
        <v>195</v>
      </c>
      <c r="R29" s="60"/>
      <c r="S29" s="59">
        <f>SUM(S3:S28)</f>
        <v>20</v>
      </c>
      <c r="T29" s="60">
        <f>SUM(T5:T28)</f>
        <v>180</v>
      </c>
      <c r="U29" s="60"/>
      <c r="V29" s="59">
        <f>SUM(V3:V28)</f>
        <v>27</v>
      </c>
      <c r="W29" s="113">
        <f>SUM(W5:W27)</f>
        <v>1730</v>
      </c>
      <c r="X29" s="299">
        <f>SUM(X3:X27)</f>
        <v>158</v>
      </c>
      <c r="Y29" s="112"/>
    </row>
    <row r="30" spans="1:25" x14ac:dyDescent="0.3">
      <c r="B30" s="111"/>
      <c r="C30" s="111"/>
      <c r="D30" s="73" t="s">
        <v>37</v>
      </c>
      <c r="E30" s="637">
        <f>SUM(E29,H29)-(E13+E12+H12+H13)</f>
        <v>680</v>
      </c>
      <c r="F30" s="637"/>
      <c r="G30" s="637"/>
      <c r="H30" s="637">
        <f>SUM(G29,J29)</f>
        <v>53</v>
      </c>
      <c r="I30" s="637"/>
      <c r="J30" s="637"/>
      <c r="K30" s="665">
        <f>SUM(K29,N29)-(K13+K12+N12+N13)</f>
        <v>585</v>
      </c>
      <c r="L30" s="666"/>
      <c r="M30" s="667"/>
      <c r="N30" s="665">
        <f>SUM(M29,P29)</f>
        <v>58</v>
      </c>
      <c r="O30" s="666"/>
      <c r="P30" s="667"/>
      <c r="Q30" s="665">
        <f>SUM(Q29,T29)-(Q12+T12+Q13+T13)</f>
        <v>345</v>
      </c>
      <c r="R30" s="666"/>
      <c r="S30" s="667"/>
      <c r="T30" s="665">
        <f>SUM(S29,V29)</f>
        <v>47</v>
      </c>
      <c r="U30" s="666"/>
      <c r="V30" s="667"/>
      <c r="W30" s="249"/>
      <c r="X30" s="234">
        <f>X29+X28</f>
        <v>180</v>
      </c>
      <c r="Y30" s="112"/>
    </row>
    <row r="31" spans="1:25" x14ac:dyDescent="0.3">
      <c r="B31" s="111"/>
      <c r="C31" s="111"/>
      <c r="D31" s="111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61">
        <f>SUM(X25,X26,X7,X28,X12,X13,X6)</f>
        <v>59</v>
      </c>
      <c r="X31" s="195" t="s">
        <v>7</v>
      </c>
      <c r="Y31" s="112"/>
    </row>
    <row r="32" spans="1:25" x14ac:dyDescent="0.3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239">
        <f>(W31*100)/X30</f>
        <v>32.777777777777779</v>
      </c>
      <c r="X32" s="89"/>
      <c r="Y32" s="112"/>
    </row>
    <row r="33" spans="2:25" x14ac:dyDescent="0.3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</sheetData>
  <sheetProtection selectLockedCells="1" selectUnlockedCells="1"/>
  <mergeCells count="22">
    <mergeCell ref="B1:X1"/>
    <mergeCell ref="Q2:V2"/>
    <mergeCell ref="W2:W4"/>
    <mergeCell ref="X2:X4"/>
    <mergeCell ref="E3:G3"/>
    <mergeCell ref="H3:J3"/>
    <mergeCell ref="K2:P2"/>
    <mergeCell ref="Q3:S3"/>
    <mergeCell ref="C2:C4"/>
    <mergeCell ref="B2:B4"/>
    <mergeCell ref="Q30:S30"/>
    <mergeCell ref="D2:D4"/>
    <mergeCell ref="T30:V30"/>
    <mergeCell ref="E30:G30"/>
    <mergeCell ref="H30:J30"/>
    <mergeCell ref="K30:M30"/>
    <mergeCell ref="N30:P30"/>
    <mergeCell ref="N3:P3"/>
    <mergeCell ref="K3:M3"/>
    <mergeCell ref="E2:J2"/>
    <mergeCell ref="T3:V3"/>
    <mergeCell ref="B28:W28"/>
  </mergeCells>
  <pageMargins left="0.25" right="0.25" top="0.75" bottom="0.75" header="0.3" footer="0.3"/>
  <pageSetup paperSize="9" scale="86" firstPageNumber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Y33"/>
  <sheetViews>
    <sheetView zoomScaleNormal="100" workbookViewId="0">
      <selection activeCell="A22" sqref="A22"/>
    </sheetView>
  </sheetViews>
  <sheetFormatPr defaultColWidth="11.42578125" defaultRowHeight="15" x14ac:dyDescent="0.3"/>
  <cols>
    <col min="1" max="1" width="11.42578125" style="7"/>
    <col min="2" max="2" width="31" style="7" bestFit="1" customWidth="1"/>
    <col min="3" max="3" width="13.5703125" style="7" bestFit="1" customWidth="1"/>
    <col min="4" max="4" width="8.42578125" style="7" bestFit="1" customWidth="1"/>
    <col min="5" max="5" width="5.5703125" style="7" bestFit="1" customWidth="1"/>
    <col min="6" max="6" width="4" style="7" bestFit="1" customWidth="1"/>
    <col min="7" max="7" width="5.28515625" style="7" bestFit="1" customWidth="1"/>
    <col min="8" max="8" width="5.5703125" style="7" bestFit="1" customWidth="1"/>
    <col min="9" max="9" width="4" style="7" bestFit="1" customWidth="1"/>
    <col min="10" max="10" width="5.28515625" style="7" bestFit="1" customWidth="1"/>
    <col min="11" max="11" width="5.5703125" style="7" bestFit="1" customWidth="1"/>
    <col min="12" max="12" width="4" style="7" bestFit="1" customWidth="1"/>
    <col min="13" max="13" width="5.28515625" style="7" bestFit="1" customWidth="1"/>
    <col min="14" max="14" width="5.5703125" style="7" bestFit="1" customWidth="1"/>
    <col min="15" max="15" width="4" style="7" bestFit="1" customWidth="1"/>
    <col min="16" max="16" width="5.28515625" style="7" bestFit="1" customWidth="1"/>
    <col min="17" max="17" width="6.140625" style="7" bestFit="1" customWidth="1"/>
    <col min="18" max="18" width="6.28515625" style="7" bestFit="1" customWidth="1"/>
    <col min="19" max="16384" width="11.42578125" style="7"/>
  </cols>
  <sheetData>
    <row r="1" spans="1:25" ht="15.75" thickBot="1" x14ac:dyDescent="0.35">
      <c r="B1" s="621" t="s">
        <v>168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1"/>
      <c r="R1" s="621"/>
      <c r="S1" s="112"/>
      <c r="T1" s="112"/>
      <c r="U1" s="112"/>
      <c r="V1" s="112"/>
      <c r="W1" s="112"/>
      <c r="X1" s="112"/>
      <c r="Y1" s="112"/>
    </row>
    <row r="2" spans="1:25" x14ac:dyDescent="0.3">
      <c r="B2" s="711" t="s">
        <v>0</v>
      </c>
      <c r="C2" s="709" t="s">
        <v>1</v>
      </c>
      <c r="D2" s="712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29" t="s">
        <v>6</v>
      </c>
      <c r="R2" s="630" t="s">
        <v>7</v>
      </c>
      <c r="S2" s="112"/>
      <c r="T2" s="112"/>
      <c r="U2" s="112"/>
      <c r="V2" s="112"/>
      <c r="W2" s="112"/>
      <c r="X2" s="112"/>
      <c r="Y2" s="112"/>
    </row>
    <row r="3" spans="1:25" x14ac:dyDescent="0.3">
      <c r="B3" s="711"/>
      <c r="C3" s="709"/>
      <c r="D3" s="712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29"/>
      <c r="R3" s="630"/>
      <c r="S3" s="112"/>
      <c r="T3" s="112"/>
      <c r="U3" s="112"/>
      <c r="V3" s="112"/>
      <c r="W3" s="112"/>
      <c r="X3" s="112"/>
      <c r="Y3" s="112"/>
    </row>
    <row r="4" spans="1:25" ht="15.75" thickBot="1" x14ac:dyDescent="0.35">
      <c r="B4" s="711"/>
      <c r="C4" s="709"/>
      <c r="D4" s="712"/>
      <c r="E4" s="26" t="s">
        <v>14</v>
      </c>
      <c r="F4" s="27" t="s">
        <v>15</v>
      </c>
      <c r="G4" s="28" t="s">
        <v>7</v>
      </c>
      <c r="H4" s="27" t="s">
        <v>14</v>
      </c>
      <c r="I4" s="27" t="s">
        <v>15</v>
      </c>
      <c r="J4" s="29" t="s">
        <v>7</v>
      </c>
      <c r="K4" s="30" t="s">
        <v>14</v>
      </c>
      <c r="L4" s="27" t="s">
        <v>15</v>
      </c>
      <c r="M4" s="31" t="s">
        <v>7</v>
      </c>
      <c r="N4" s="32" t="s">
        <v>14</v>
      </c>
      <c r="O4" s="27" t="s">
        <v>15</v>
      </c>
      <c r="P4" s="33" t="s">
        <v>7</v>
      </c>
      <c r="Q4" s="629"/>
      <c r="R4" s="630"/>
      <c r="S4" s="112"/>
      <c r="T4" s="112"/>
      <c r="U4" s="112"/>
      <c r="V4" s="112"/>
      <c r="W4" s="112"/>
      <c r="X4" s="112"/>
      <c r="Y4" s="112"/>
    </row>
    <row r="5" spans="1:25" ht="15" customHeight="1" x14ac:dyDescent="0.3">
      <c r="A5" s="7" t="s">
        <v>178</v>
      </c>
      <c r="B5" s="141" t="s">
        <v>87</v>
      </c>
      <c r="C5" s="145" t="s">
        <v>16</v>
      </c>
      <c r="D5" s="82" t="s">
        <v>58</v>
      </c>
      <c r="E5" s="39">
        <v>30</v>
      </c>
      <c r="F5" s="47" t="s">
        <v>108</v>
      </c>
      <c r="G5" s="136">
        <v>9</v>
      </c>
      <c r="H5" s="47">
        <v>30</v>
      </c>
      <c r="I5" s="47" t="s">
        <v>108</v>
      </c>
      <c r="J5" s="40">
        <v>9</v>
      </c>
      <c r="K5" s="41">
        <v>30</v>
      </c>
      <c r="L5" s="58" t="s">
        <v>108</v>
      </c>
      <c r="M5" s="116">
        <v>11</v>
      </c>
      <c r="N5" s="115">
        <v>30</v>
      </c>
      <c r="O5" s="58" t="s">
        <v>109</v>
      </c>
      <c r="P5" s="45">
        <v>18</v>
      </c>
      <c r="Q5" s="72">
        <f t="shared" ref="Q5:Q21" si="0">SUM(E5,H5,K5,N5)</f>
        <v>120</v>
      </c>
      <c r="R5" s="73">
        <f t="shared" ref="R5:R21" si="1">SUM(G5,J5,M5,P5)</f>
        <v>47</v>
      </c>
      <c r="S5" s="112"/>
      <c r="T5" s="112"/>
      <c r="U5" s="112"/>
      <c r="V5" s="112"/>
      <c r="W5" s="112"/>
      <c r="X5" s="112"/>
      <c r="Y5" s="112"/>
    </row>
    <row r="6" spans="1:25" x14ac:dyDescent="0.3">
      <c r="A6" s="7" t="s">
        <v>177</v>
      </c>
      <c r="B6" s="141" t="s">
        <v>38</v>
      </c>
      <c r="C6" s="142" t="s">
        <v>19</v>
      </c>
      <c r="D6" s="86" t="s">
        <v>113</v>
      </c>
      <c r="E6" s="92"/>
      <c r="F6" s="68"/>
      <c r="G6" s="93"/>
      <c r="H6" s="68"/>
      <c r="I6" s="68"/>
      <c r="J6" s="94"/>
      <c r="K6" s="88">
        <v>15</v>
      </c>
      <c r="L6" s="68" t="s">
        <v>109</v>
      </c>
      <c r="M6" s="146">
        <v>3</v>
      </c>
      <c r="N6" s="91"/>
      <c r="O6" s="68"/>
      <c r="P6" s="147"/>
      <c r="Q6" s="72">
        <f t="shared" si="0"/>
        <v>15</v>
      </c>
      <c r="R6" s="73">
        <f t="shared" si="1"/>
        <v>3</v>
      </c>
      <c r="S6" s="112"/>
      <c r="T6" s="112"/>
      <c r="U6" s="112"/>
      <c r="V6" s="112"/>
      <c r="W6" s="112"/>
      <c r="X6" s="112"/>
      <c r="Y6" s="112"/>
    </row>
    <row r="7" spans="1:25" x14ac:dyDescent="0.3">
      <c r="A7" s="7" t="s">
        <v>177</v>
      </c>
      <c r="B7" s="141" t="s">
        <v>39</v>
      </c>
      <c r="C7" s="142" t="s">
        <v>19</v>
      </c>
      <c r="D7" s="86" t="s">
        <v>94</v>
      </c>
      <c r="E7" s="92"/>
      <c r="F7" s="68"/>
      <c r="G7" s="93"/>
      <c r="H7" s="68"/>
      <c r="I7" s="68"/>
      <c r="J7" s="94"/>
      <c r="K7" s="88"/>
      <c r="L7" s="68"/>
      <c r="M7" s="146"/>
      <c r="N7" s="91">
        <v>4</v>
      </c>
      <c r="O7" s="68" t="s">
        <v>109</v>
      </c>
      <c r="P7" s="147">
        <v>4</v>
      </c>
      <c r="Q7" s="72">
        <f t="shared" si="0"/>
        <v>4</v>
      </c>
      <c r="R7" s="73">
        <f t="shared" si="1"/>
        <v>4</v>
      </c>
      <c r="S7" s="112"/>
      <c r="T7" s="112"/>
      <c r="U7" s="112"/>
      <c r="V7" s="112"/>
      <c r="W7" s="112"/>
      <c r="X7" s="112"/>
      <c r="Y7" s="112"/>
    </row>
    <row r="8" spans="1:25" x14ac:dyDescent="0.3">
      <c r="A8" s="7" t="s">
        <v>178</v>
      </c>
      <c r="B8" s="141" t="s">
        <v>35</v>
      </c>
      <c r="C8" s="142" t="s">
        <v>16</v>
      </c>
      <c r="D8" s="286" t="s">
        <v>115</v>
      </c>
      <c r="E8" s="88">
        <v>15</v>
      </c>
      <c r="F8" s="68" t="s">
        <v>95</v>
      </c>
      <c r="G8" s="146">
        <v>1</v>
      </c>
      <c r="H8" s="91">
        <v>15</v>
      </c>
      <c r="I8" s="68" t="s">
        <v>95</v>
      </c>
      <c r="J8" s="147">
        <v>1</v>
      </c>
      <c r="K8" s="148">
        <v>15</v>
      </c>
      <c r="L8" s="73" t="s">
        <v>95</v>
      </c>
      <c r="M8" s="73">
        <v>1</v>
      </c>
      <c r="N8" s="73">
        <v>15</v>
      </c>
      <c r="O8" s="73" t="s">
        <v>95</v>
      </c>
      <c r="P8" s="149">
        <v>1</v>
      </c>
      <c r="Q8" s="72">
        <f t="shared" si="0"/>
        <v>60</v>
      </c>
      <c r="R8" s="73">
        <f t="shared" si="1"/>
        <v>4</v>
      </c>
      <c r="S8" s="112"/>
      <c r="T8" s="112"/>
      <c r="U8" s="112"/>
      <c r="V8" s="112"/>
      <c r="W8" s="112"/>
      <c r="X8" s="112"/>
      <c r="Y8" s="112"/>
    </row>
    <row r="9" spans="1:25" x14ac:dyDescent="0.3">
      <c r="A9" s="7" t="s">
        <v>179</v>
      </c>
      <c r="B9" s="141" t="s">
        <v>65</v>
      </c>
      <c r="C9" s="142" t="s">
        <v>16</v>
      </c>
      <c r="D9" s="286" t="s">
        <v>115</v>
      </c>
      <c r="E9" s="88"/>
      <c r="F9" s="91"/>
      <c r="G9" s="146"/>
      <c r="H9" s="91">
        <v>60</v>
      </c>
      <c r="I9" s="91" t="s">
        <v>110</v>
      </c>
      <c r="J9" s="147">
        <v>4</v>
      </c>
      <c r="K9" s="148">
        <v>60</v>
      </c>
      <c r="L9" s="73" t="s">
        <v>109</v>
      </c>
      <c r="M9" s="73">
        <v>4</v>
      </c>
      <c r="N9" s="73">
        <v>60</v>
      </c>
      <c r="O9" s="73" t="s">
        <v>110</v>
      </c>
      <c r="P9" s="149">
        <v>4</v>
      </c>
      <c r="Q9" s="72">
        <f t="shared" si="0"/>
        <v>180</v>
      </c>
      <c r="R9" s="73">
        <f t="shared" si="1"/>
        <v>12</v>
      </c>
      <c r="S9" s="112"/>
      <c r="T9" s="112"/>
      <c r="U9" s="112"/>
      <c r="V9" s="112"/>
      <c r="W9" s="112"/>
      <c r="X9" s="112"/>
      <c r="Y9" s="112"/>
    </row>
    <row r="10" spans="1:25" x14ac:dyDescent="0.3">
      <c r="A10" s="7" t="s">
        <v>178</v>
      </c>
      <c r="B10" s="141" t="s">
        <v>51</v>
      </c>
      <c r="C10" s="142" t="s">
        <v>16</v>
      </c>
      <c r="D10" s="86" t="s">
        <v>21</v>
      </c>
      <c r="E10" s="88">
        <v>30</v>
      </c>
      <c r="F10" s="91" t="s">
        <v>109</v>
      </c>
      <c r="G10" s="146">
        <v>1</v>
      </c>
      <c r="H10" s="91">
        <v>30</v>
      </c>
      <c r="I10" s="91" t="s">
        <v>109</v>
      </c>
      <c r="J10" s="147">
        <v>1</v>
      </c>
      <c r="K10" s="148">
        <v>30</v>
      </c>
      <c r="L10" s="73" t="s">
        <v>109</v>
      </c>
      <c r="M10" s="73">
        <v>1</v>
      </c>
      <c r="N10" s="73">
        <v>30</v>
      </c>
      <c r="O10" s="73" t="s">
        <v>109</v>
      </c>
      <c r="P10" s="149">
        <v>1</v>
      </c>
      <c r="Q10" s="72">
        <f>SUM(E10,H10,K10,N10)</f>
        <v>120</v>
      </c>
      <c r="R10" s="73">
        <f>SUM(G10,J10,M10,P10)</f>
        <v>4</v>
      </c>
      <c r="S10" s="112"/>
      <c r="T10" s="112"/>
      <c r="U10" s="112"/>
      <c r="V10" s="112"/>
      <c r="W10" s="112"/>
      <c r="X10" s="112"/>
      <c r="Y10" s="112"/>
    </row>
    <row r="11" spans="1:25" x14ac:dyDescent="0.3">
      <c r="A11" s="7" t="s">
        <v>177</v>
      </c>
      <c r="B11" s="141" t="s">
        <v>23</v>
      </c>
      <c r="C11" s="142" t="s">
        <v>19</v>
      </c>
      <c r="D11" s="86" t="s">
        <v>21</v>
      </c>
      <c r="E11" s="92">
        <v>30</v>
      </c>
      <c r="F11" s="91" t="s">
        <v>109</v>
      </c>
      <c r="G11" s="93">
        <v>3</v>
      </c>
      <c r="H11" s="68">
        <v>30</v>
      </c>
      <c r="I11" s="91" t="s">
        <v>109</v>
      </c>
      <c r="J11" s="94">
        <v>3</v>
      </c>
      <c r="K11" s="88">
        <v>30</v>
      </c>
      <c r="L11" s="91" t="s">
        <v>109</v>
      </c>
      <c r="M11" s="146">
        <v>3</v>
      </c>
      <c r="N11" s="91">
        <v>30</v>
      </c>
      <c r="O11" s="91" t="s">
        <v>109</v>
      </c>
      <c r="P11" s="147">
        <v>3</v>
      </c>
      <c r="Q11" s="72">
        <f t="shared" si="0"/>
        <v>120</v>
      </c>
      <c r="R11" s="73">
        <f t="shared" si="1"/>
        <v>12</v>
      </c>
      <c r="S11" s="112"/>
      <c r="T11" s="112"/>
      <c r="U11" s="112"/>
      <c r="V11" s="112"/>
      <c r="W11" s="112"/>
      <c r="X11" s="112"/>
      <c r="Y11" s="112"/>
    </row>
    <row r="12" spans="1:25" x14ac:dyDescent="0.3">
      <c r="A12" s="7" t="s">
        <v>177</v>
      </c>
      <c r="B12" s="222" t="s">
        <v>66</v>
      </c>
      <c r="C12" s="142" t="s">
        <v>19</v>
      </c>
      <c r="D12" s="86" t="s">
        <v>21</v>
      </c>
      <c r="E12" s="92">
        <v>15</v>
      </c>
      <c r="F12" s="91" t="s">
        <v>109</v>
      </c>
      <c r="G12" s="93">
        <v>1</v>
      </c>
      <c r="H12" s="68">
        <v>15</v>
      </c>
      <c r="I12" s="91" t="s">
        <v>109</v>
      </c>
      <c r="J12" s="94">
        <v>1</v>
      </c>
      <c r="K12" s="88">
        <v>15</v>
      </c>
      <c r="L12" s="91" t="s">
        <v>109</v>
      </c>
      <c r="M12" s="146">
        <v>1</v>
      </c>
      <c r="N12" s="91">
        <v>15</v>
      </c>
      <c r="O12" s="91" t="s">
        <v>109</v>
      </c>
      <c r="P12" s="147">
        <v>1</v>
      </c>
      <c r="Q12" s="72">
        <f t="shared" si="0"/>
        <v>60</v>
      </c>
      <c r="R12" s="73">
        <f t="shared" si="1"/>
        <v>4</v>
      </c>
      <c r="S12" s="112"/>
      <c r="T12" s="112"/>
      <c r="U12" s="112"/>
      <c r="V12" s="112"/>
      <c r="W12" s="112"/>
      <c r="X12" s="112"/>
      <c r="Y12" s="112"/>
    </row>
    <row r="13" spans="1:25" x14ac:dyDescent="0.3">
      <c r="A13" s="7" t="s">
        <v>177</v>
      </c>
      <c r="B13" s="222" t="s">
        <v>77</v>
      </c>
      <c r="C13" s="145" t="s">
        <v>16</v>
      </c>
      <c r="D13" s="286" t="s">
        <v>115</v>
      </c>
      <c r="E13" s="88">
        <v>30</v>
      </c>
      <c r="F13" s="91" t="s">
        <v>109</v>
      </c>
      <c r="G13" s="146">
        <v>1</v>
      </c>
      <c r="H13" s="91">
        <v>30</v>
      </c>
      <c r="I13" s="91" t="s">
        <v>110</v>
      </c>
      <c r="J13" s="147">
        <v>1</v>
      </c>
      <c r="K13" s="88"/>
      <c r="L13" s="91"/>
      <c r="M13" s="146"/>
      <c r="N13" s="91"/>
      <c r="O13" s="91"/>
      <c r="P13" s="147"/>
      <c r="Q13" s="72">
        <f t="shared" si="0"/>
        <v>60</v>
      </c>
      <c r="R13" s="73">
        <f t="shared" si="1"/>
        <v>2</v>
      </c>
      <c r="S13" s="112"/>
      <c r="T13" s="112"/>
      <c r="U13" s="112"/>
      <c r="V13" s="112"/>
      <c r="W13" s="112"/>
      <c r="X13" s="112"/>
      <c r="Y13" s="112"/>
    </row>
    <row r="14" spans="1:25" x14ac:dyDescent="0.3">
      <c r="A14" s="7" t="s">
        <v>178</v>
      </c>
      <c r="B14" s="222" t="s">
        <v>78</v>
      </c>
      <c r="C14" s="145" t="s">
        <v>16</v>
      </c>
      <c r="D14" s="286" t="s">
        <v>115</v>
      </c>
      <c r="E14" s="92"/>
      <c r="F14" s="77"/>
      <c r="G14" s="152"/>
      <c r="H14" s="77">
        <v>30</v>
      </c>
      <c r="I14" s="77" t="s">
        <v>110</v>
      </c>
      <c r="J14" s="94">
        <v>1</v>
      </c>
      <c r="K14" s="88"/>
      <c r="L14" s="91"/>
      <c r="M14" s="146"/>
      <c r="N14" s="91"/>
      <c r="O14" s="91"/>
      <c r="P14" s="147"/>
      <c r="Q14" s="72">
        <f t="shared" si="0"/>
        <v>30</v>
      </c>
      <c r="R14" s="73">
        <f t="shared" si="1"/>
        <v>1</v>
      </c>
      <c r="S14" s="112"/>
      <c r="T14" s="112"/>
      <c r="U14" s="112"/>
      <c r="V14" s="112"/>
      <c r="W14" s="112"/>
      <c r="X14" s="112"/>
      <c r="Y14" s="112"/>
    </row>
    <row r="15" spans="1:25" ht="15" customHeight="1" x14ac:dyDescent="0.3">
      <c r="A15" s="7" t="s">
        <v>177</v>
      </c>
      <c r="B15" s="141" t="s">
        <v>133</v>
      </c>
      <c r="C15" s="145" t="s">
        <v>16</v>
      </c>
      <c r="D15" s="53" t="s">
        <v>115</v>
      </c>
      <c r="E15" s="65"/>
      <c r="F15" s="56"/>
      <c r="G15" s="17"/>
      <c r="H15" s="56">
        <v>30</v>
      </c>
      <c r="I15" s="56" t="s">
        <v>110</v>
      </c>
      <c r="J15" s="66">
        <v>2</v>
      </c>
      <c r="K15" s="88"/>
      <c r="L15" s="91"/>
      <c r="M15" s="146"/>
      <c r="N15" s="91"/>
      <c r="O15" s="91"/>
      <c r="P15" s="147"/>
      <c r="Q15" s="72">
        <f t="shared" si="0"/>
        <v>30</v>
      </c>
      <c r="R15" s="73">
        <f t="shared" si="1"/>
        <v>2</v>
      </c>
      <c r="S15" s="112"/>
      <c r="T15" s="112"/>
      <c r="U15" s="112"/>
      <c r="V15" s="112"/>
      <c r="W15" s="112"/>
      <c r="X15" s="112"/>
      <c r="Y15" s="112"/>
    </row>
    <row r="16" spans="1:25" x14ac:dyDescent="0.3">
      <c r="A16" s="7" t="s">
        <v>177</v>
      </c>
      <c r="B16" s="141" t="s">
        <v>134</v>
      </c>
      <c r="C16" s="145" t="s">
        <v>16</v>
      </c>
      <c r="D16" s="53" t="s">
        <v>115</v>
      </c>
      <c r="E16" s="63">
        <v>30</v>
      </c>
      <c r="F16" s="56" t="s">
        <v>110</v>
      </c>
      <c r="G16" s="55">
        <v>2</v>
      </c>
      <c r="H16" s="54"/>
      <c r="I16" s="56"/>
      <c r="J16" s="64"/>
      <c r="K16" s="88"/>
      <c r="L16" s="91"/>
      <c r="M16" s="146"/>
      <c r="N16" s="91"/>
      <c r="O16" s="91"/>
      <c r="P16" s="147"/>
      <c r="Q16" s="72">
        <f t="shared" si="0"/>
        <v>30</v>
      </c>
      <c r="R16" s="73">
        <f t="shared" si="1"/>
        <v>2</v>
      </c>
      <c r="S16" s="112"/>
      <c r="T16" s="112"/>
      <c r="U16" s="112"/>
      <c r="V16" s="112"/>
      <c r="W16" s="112"/>
      <c r="X16" s="112"/>
      <c r="Y16" s="112"/>
    </row>
    <row r="17" spans="1:25" x14ac:dyDescent="0.3">
      <c r="A17" s="7" t="s">
        <v>179</v>
      </c>
      <c r="B17" s="160" t="s">
        <v>89</v>
      </c>
      <c r="C17" s="142" t="s">
        <v>16</v>
      </c>
      <c r="D17" s="286" t="s">
        <v>115</v>
      </c>
      <c r="E17" s="63">
        <v>30</v>
      </c>
      <c r="F17" s="54" t="s">
        <v>95</v>
      </c>
      <c r="G17" s="55">
        <v>2</v>
      </c>
      <c r="H17" s="157"/>
      <c r="I17" s="157"/>
      <c r="J17" s="181"/>
      <c r="K17" s="88"/>
      <c r="L17" s="91"/>
      <c r="M17" s="105"/>
      <c r="N17" s="104"/>
      <c r="O17" s="91"/>
      <c r="P17" s="147"/>
      <c r="Q17" s="72">
        <f t="shared" si="0"/>
        <v>30</v>
      </c>
      <c r="R17" s="73">
        <f t="shared" si="1"/>
        <v>2</v>
      </c>
      <c r="S17" s="112"/>
      <c r="T17" s="112"/>
      <c r="U17" s="112"/>
      <c r="V17" s="112"/>
      <c r="W17" s="112"/>
      <c r="X17" s="112"/>
      <c r="Y17" s="112"/>
    </row>
    <row r="18" spans="1:25" x14ac:dyDescent="0.3">
      <c r="A18" s="7" t="s">
        <v>179</v>
      </c>
      <c r="B18" s="160" t="s">
        <v>145</v>
      </c>
      <c r="C18" s="142" t="s">
        <v>16</v>
      </c>
      <c r="D18" s="53" t="s">
        <v>115</v>
      </c>
      <c r="E18" s="245"/>
      <c r="F18" s="157"/>
      <c r="G18" s="157"/>
      <c r="H18" s="54">
        <v>30</v>
      </c>
      <c r="I18" s="54" t="s">
        <v>95</v>
      </c>
      <c r="J18" s="64">
        <v>2</v>
      </c>
      <c r="K18" s="88"/>
      <c r="L18" s="84"/>
      <c r="M18" s="17"/>
      <c r="N18" s="56"/>
      <c r="O18" s="178"/>
      <c r="P18" s="147"/>
      <c r="Q18" s="72">
        <f t="shared" si="0"/>
        <v>30</v>
      </c>
      <c r="R18" s="73">
        <f t="shared" si="1"/>
        <v>2</v>
      </c>
      <c r="S18" s="112"/>
      <c r="T18" s="112"/>
      <c r="U18" s="112"/>
      <c r="V18" s="112"/>
      <c r="W18" s="112"/>
      <c r="X18" s="112"/>
      <c r="Y18" s="112"/>
    </row>
    <row r="19" spans="1:25" x14ac:dyDescent="0.3">
      <c r="A19" s="7" t="s">
        <v>179</v>
      </c>
      <c r="B19" s="141" t="s">
        <v>99</v>
      </c>
      <c r="C19" s="145" t="s">
        <v>16</v>
      </c>
      <c r="D19" s="286" t="s">
        <v>115</v>
      </c>
      <c r="E19" s="63"/>
      <c r="F19" s="56"/>
      <c r="G19" s="55"/>
      <c r="H19" s="54"/>
      <c r="I19" s="56"/>
      <c r="J19" s="64"/>
      <c r="K19" s="54">
        <v>30</v>
      </c>
      <c r="L19" s="287" t="s">
        <v>95</v>
      </c>
      <c r="M19" s="55">
        <v>2</v>
      </c>
      <c r="N19" s="56"/>
      <c r="O19" s="178"/>
      <c r="P19" s="147"/>
      <c r="Q19" s="72">
        <f t="shared" si="0"/>
        <v>30</v>
      </c>
      <c r="R19" s="73">
        <f t="shared" si="1"/>
        <v>2</v>
      </c>
      <c r="S19" s="112"/>
      <c r="T19" s="112"/>
      <c r="U19" s="112"/>
      <c r="V19" s="112"/>
      <c r="W19" s="112"/>
      <c r="X19" s="112"/>
      <c r="Y19" s="112"/>
    </row>
    <row r="20" spans="1:25" x14ac:dyDescent="0.3">
      <c r="A20" s="7" t="s">
        <v>179</v>
      </c>
      <c r="B20" s="141" t="s">
        <v>40</v>
      </c>
      <c r="C20" s="145" t="s">
        <v>16</v>
      </c>
      <c r="D20" s="286" t="s">
        <v>115</v>
      </c>
      <c r="E20" s="63">
        <v>30</v>
      </c>
      <c r="F20" s="54" t="s">
        <v>109</v>
      </c>
      <c r="G20" s="55">
        <v>1</v>
      </c>
      <c r="H20" s="54">
        <v>30</v>
      </c>
      <c r="I20" s="54" t="s">
        <v>95</v>
      </c>
      <c r="J20" s="64">
        <v>2</v>
      </c>
      <c r="K20" s="88"/>
      <c r="L20" s="84"/>
      <c r="M20" s="17"/>
      <c r="N20" s="56"/>
      <c r="O20" s="178"/>
      <c r="P20" s="147"/>
      <c r="Q20" s="72">
        <f t="shared" si="0"/>
        <v>60</v>
      </c>
      <c r="R20" s="73">
        <f t="shared" si="1"/>
        <v>3</v>
      </c>
      <c r="S20" s="112"/>
      <c r="T20" s="112"/>
      <c r="U20" s="112"/>
      <c r="V20" s="112"/>
      <c r="W20" s="112"/>
      <c r="X20" s="112"/>
      <c r="Y20" s="112"/>
    </row>
    <row r="21" spans="1:25" ht="15.75" thickBot="1" x14ac:dyDescent="0.35">
      <c r="A21" s="7" t="s">
        <v>179</v>
      </c>
      <c r="B21" s="469" t="s">
        <v>43</v>
      </c>
      <c r="C21" s="185" t="s">
        <v>19</v>
      </c>
      <c r="D21" s="186" t="s">
        <v>113</v>
      </c>
      <c r="E21" s="151">
        <v>30</v>
      </c>
      <c r="F21" s="44" t="s">
        <v>110</v>
      </c>
      <c r="G21" s="101">
        <v>2</v>
      </c>
      <c r="H21" s="42">
        <v>30</v>
      </c>
      <c r="I21" s="44" t="s">
        <v>95</v>
      </c>
      <c r="J21" s="102">
        <v>3</v>
      </c>
      <c r="K21" s="103"/>
      <c r="L21" s="104"/>
      <c r="M21" s="43"/>
      <c r="N21" s="44"/>
      <c r="O21" s="104"/>
      <c r="P21" s="106"/>
      <c r="Q21" s="109">
        <f t="shared" si="0"/>
        <v>60</v>
      </c>
      <c r="R21" s="110">
        <f t="shared" si="1"/>
        <v>5</v>
      </c>
      <c r="S21" s="112"/>
      <c r="T21" s="112"/>
      <c r="U21" s="112"/>
      <c r="V21" s="112"/>
      <c r="W21" s="112"/>
      <c r="X21" s="112"/>
      <c r="Y21" s="112"/>
    </row>
    <row r="22" spans="1:25" ht="15.75" thickBot="1" x14ac:dyDescent="0.35">
      <c r="B22" s="643" t="s">
        <v>147</v>
      </c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4"/>
      <c r="R22" s="188">
        <v>9</v>
      </c>
      <c r="S22" s="112"/>
      <c r="T22" s="112"/>
      <c r="U22" s="112"/>
      <c r="V22" s="112"/>
      <c r="W22" s="112"/>
      <c r="X22" s="112"/>
      <c r="Y22" s="112"/>
    </row>
    <row r="23" spans="1:25" x14ac:dyDescent="0.3">
      <c r="B23" s="189"/>
      <c r="C23" s="190"/>
      <c r="D23" s="166" t="s">
        <v>36</v>
      </c>
      <c r="E23" s="167">
        <f>SUM(E4:E21)</f>
        <v>270</v>
      </c>
      <c r="F23" s="167"/>
      <c r="G23" s="168">
        <f>SUM(G4:G21)</f>
        <v>23</v>
      </c>
      <c r="H23" s="167">
        <f>SUM(H4:H21)</f>
        <v>360</v>
      </c>
      <c r="I23" s="167"/>
      <c r="J23" s="168">
        <f>SUM(J4:J21)</f>
        <v>30</v>
      </c>
      <c r="K23" s="169">
        <f>SUM(K4:K22)</f>
        <v>225</v>
      </c>
      <c r="L23" s="169"/>
      <c r="M23" s="171">
        <f>SUM(M4:M22)</f>
        <v>26</v>
      </c>
      <c r="N23" s="169">
        <f>SUM(N4:N21)</f>
        <v>184</v>
      </c>
      <c r="O23" s="169"/>
      <c r="P23" s="171">
        <f>SUM(P4:P21)</f>
        <v>32</v>
      </c>
      <c r="Q23" s="175">
        <f>SUM(Q4:Q21)</f>
        <v>1039</v>
      </c>
      <c r="R23" s="191">
        <f>SUM(R4:R21)</f>
        <v>111</v>
      </c>
      <c r="S23" s="112"/>
      <c r="T23" s="112"/>
      <c r="U23" s="112"/>
      <c r="V23" s="112"/>
      <c r="W23" s="112"/>
      <c r="X23" s="112"/>
      <c r="Y23" s="112"/>
    </row>
    <row r="24" spans="1:25" x14ac:dyDescent="0.3">
      <c r="B24" s="111"/>
      <c r="C24" s="111"/>
      <c r="D24" s="208" t="s">
        <v>37</v>
      </c>
      <c r="E24" s="576">
        <f>SUM(E23,H23)-(E11+E12+H11+H12)</f>
        <v>540</v>
      </c>
      <c r="F24" s="576"/>
      <c r="G24" s="576"/>
      <c r="H24" s="576">
        <f>SUM(G23,J23)</f>
        <v>53</v>
      </c>
      <c r="I24" s="576"/>
      <c r="J24" s="576"/>
      <c r="K24" s="576">
        <f>SUM(K23,N23)-(K11+K12+N11+N12)</f>
        <v>319</v>
      </c>
      <c r="L24" s="576"/>
      <c r="M24" s="576"/>
      <c r="N24" s="576">
        <f>SUM(M23,P23)</f>
        <v>58</v>
      </c>
      <c r="O24" s="576"/>
      <c r="P24" s="576"/>
      <c r="Q24" s="255"/>
      <c r="R24" s="270">
        <f>R23+R22</f>
        <v>120</v>
      </c>
      <c r="S24" s="112"/>
      <c r="T24" s="112"/>
      <c r="U24" s="112"/>
      <c r="V24" s="112"/>
      <c r="W24" s="112"/>
      <c r="X24" s="112"/>
      <c r="Y24" s="112"/>
    </row>
    <row r="25" spans="1:25" x14ac:dyDescent="0.3">
      <c r="B25" s="111"/>
      <c r="C25" s="111"/>
      <c r="D25" s="111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295">
        <f>SUM(R22,R21,R12,R11,R7,R6)</f>
        <v>37</v>
      </c>
      <c r="R25" s="121" t="s">
        <v>7</v>
      </c>
      <c r="S25" s="112"/>
      <c r="T25" s="112"/>
      <c r="U25" s="112"/>
      <c r="V25" s="112"/>
      <c r="W25" s="112"/>
      <c r="X25" s="112"/>
      <c r="Y25" s="112"/>
    </row>
    <row r="26" spans="1:25" x14ac:dyDescent="0.3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>
        <f>(Q25*100)/R24</f>
        <v>30.833333333333332</v>
      </c>
      <c r="R26" s="112"/>
      <c r="S26" s="112"/>
      <c r="T26" s="112"/>
      <c r="U26" s="112"/>
      <c r="V26" s="112"/>
      <c r="W26" s="112"/>
      <c r="X26" s="112"/>
      <c r="Y26" s="112"/>
    </row>
    <row r="27" spans="1:25" x14ac:dyDescent="0.3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x14ac:dyDescent="0.3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x14ac:dyDescent="0.3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1:25" x14ac:dyDescent="0.3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25" x14ac:dyDescent="0.3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1:25" x14ac:dyDescent="0.3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2:25" x14ac:dyDescent="0.3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</sheetData>
  <sheetProtection selectLockedCells="1" selectUnlockedCells="1"/>
  <mergeCells count="17">
    <mergeCell ref="B1:R1"/>
    <mergeCell ref="D2:D4"/>
    <mergeCell ref="E2:J2"/>
    <mergeCell ref="Q2:Q4"/>
    <mergeCell ref="K2:P2"/>
    <mergeCell ref="R2:R4"/>
    <mergeCell ref="E24:G24"/>
    <mergeCell ref="H24:J24"/>
    <mergeCell ref="K24:M24"/>
    <mergeCell ref="N24:P24"/>
    <mergeCell ref="E3:G3"/>
    <mergeCell ref="H3:J3"/>
    <mergeCell ref="K3:M3"/>
    <mergeCell ref="N3:P3"/>
    <mergeCell ref="B22:Q22"/>
    <mergeCell ref="B2:B4"/>
    <mergeCell ref="C2:C4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Y33"/>
  <sheetViews>
    <sheetView zoomScaleNormal="100" workbookViewId="0">
      <selection activeCell="A27" sqref="A27"/>
    </sheetView>
  </sheetViews>
  <sheetFormatPr defaultColWidth="8.85546875" defaultRowHeight="15" x14ac:dyDescent="0.3"/>
  <cols>
    <col min="1" max="1" width="8.85546875" style="715"/>
    <col min="2" max="2" width="34" style="4" bestFit="1" customWidth="1"/>
    <col min="3" max="3" width="13.5703125" style="4" bestFit="1" customWidth="1"/>
    <col min="4" max="4" width="8.42578125" style="4" bestFit="1" customWidth="1"/>
    <col min="5" max="5" width="5.5703125" style="4" bestFit="1" customWidth="1"/>
    <col min="6" max="6" width="4" style="4" bestFit="1" customWidth="1"/>
    <col min="7" max="7" width="5.28515625" style="4" customWidth="1"/>
    <col min="8" max="8" width="5.5703125" style="4" bestFit="1" customWidth="1"/>
    <col min="9" max="9" width="4" style="4" bestFit="1" customWidth="1"/>
    <col min="10" max="10" width="5.28515625" style="4" customWidth="1"/>
    <col min="11" max="11" width="5.5703125" style="4" bestFit="1" customWidth="1"/>
    <col min="12" max="12" width="4" style="4" bestFit="1" customWidth="1"/>
    <col min="13" max="13" width="5.28515625" style="4" customWidth="1"/>
    <col min="14" max="14" width="5.5703125" style="4" bestFit="1" customWidth="1"/>
    <col min="15" max="15" width="4" style="4" bestFit="1" customWidth="1"/>
    <col min="16" max="16" width="5.28515625" style="4" customWidth="1"/>
    <col min="17" max="17" width="5.5703125" style="4" bestFit="1" customWidth="1"/>
    <col min="18" max="18" width="4" style="4" bestFit="1" customWidth="1"/>
    <col min="19" max="19" width="5.28515625" style="4" customWidth="1"/>
    <col min="20" max="20" width="5.5703125" style="4" bestFit="1" customWidth="1"/>
    <col min="21" max="21" width="4" style="4" bestFit="1" customWidth="1"/>
    <col min="22" max="22" width="5.28515625" style="4" customWidth="1"/>
    <col min="23" max="23" width="6.140625" style="4" bestFit="1" customWidth="1"/>
    <col min="24" max="24" width="6.28515625" style="4" bestFit="1" customWidth="1"/>
    <col min="25" max="25" width="3.85546875" style="4" customWidth="1"/>
    <col min="26" max="16384" width="8.85546875" style="4"/>
  </cols>
  <sheetData>
    <row r="1" spans="1:25" ht="15.75" thickBot="1" x14ac:dyDescent="0.35">
      <c r="B1" s="621" t="s">
        <v>169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1"/>
      <c r="X1" s="621"/>
      <c r="Y1" s="288"/>
    </row>
    <row r="2" spans="1:25" x14ac:dyDescent="0.3">
      <c r="B2" s="711" t="s">
        <v>0</v>
      </c>
      <c r="C2" s="709" t="s">
        <v>1</v>
      </c>
      <c r="D2" s="712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  <c r="Y2" s="288"/>
    </row>
    <row r="3" spans="1:25" x14ac:dyDescent="0.3">
      <c r="B3" s="711"/>
      <c r="C3" s="709"/>
      <c r="D3" s="712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  <c r="Y3" s="288"/>
    </row>
    <row r="4" spans="1:25" ht="15.75" thickBot="1" x14ac:dyDescent="0.35">
      <c r="B4" s="711"/>
      <c r="C4" s="709"/>
      <c r="D4" s="712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242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130" t="s">
        <v>14</v>
      </c>
      <c r="R4" s="123" t="s">
        <v>15</v>
      </c>
      <c r="S4" s="131" t="s">
        <v>7</v>
      </c>
      <c r="T4" s="132" t="s">
        <v>14</v>
      </c>
      <c r="U4" s="123" t="s">
        <v>15</v>
      </c>
      <c r="V4" s="133" t="s">
        <v>7</v>
      </c>
      <c r="W4" s="629"/>
      <c r="X4" s="630"/>
      <c r="Y4" s="288"/>
    </row>
    <row r="5" spans="1:25" x14ac:dyDescent="0.3">
      <c r="A5" s="715" t="s">
        <v>178</v>
      </c>
      <c r="B5" s="62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10</v>
      </c>
      <c r="H5" s="47">
        <v>30</v>
      </c>
      <c r="I5" s="47" t="s">
        <v>108</v>
      </c>
      <c r="J5" s="40">
        <v>10</v>
      </c>
      <c r="K5" s="137">
        <v>30</v>
      </c>
      <c r="L5" s="47" t="s">
        <v>108</v>
      </c>
      <c r="M5" s="138">
        <v>10</v>
      </c>
      <c r="N5" s="139">
        <v>30</v>
      </c>
      <c r="O5" s="47" t="s">
        <v>108</v>
      </c>
      <c r="P5" s="140">
        <v>10</v>
      </c>
      <c r="Q5" s="46">
        <v>30</v>
      </c>
      <c r="R5" s="47" t="s">
        <v>108</v>
      </c>
      <c r="S5" s="48">
        <v>10</v>
      </c>
      <c r="T5" s="49">
        <v>30</v>
      </c>
      <c r="U5" s="47" t="s">
        <v>109</v>
      </c>
      <c r="V5" s="50">
        <v>19</v>
      </c>
      <c r="W5" s="72">
        <f t="shared" ref="W5:W26" si="0">SUM(E5,H5,K5,N5,Q5,T5)</f>
        <v>180</v>
      </c>
      <c r="X5" s="73">
        <f t="shared" ref="X5:X26" si="1">SUM(G5,J5,M5,P5,S5,V5)</f>
        <v>69</v>
      </c>
      <c r="Y5" s="288"/>
    </row>
    <row r="6" spans="1:25" x14ac:dyDescent="0.3">
      <c r="A6" s="715" t="s">
        <v>177</v>
      </c>
      <c r="B6" s="38" t="s">
        <v>124</v>
      </c>
      <c r="C6" s="52" t="s">
        <v>19</v>
      </c>
      <c r="D6" s="53" t="s">
        <v>115</v>
      </c>
      <c r="E6" s="143"/>
      <c r="F6" s="42"/>
      <c r="G6" s="101"/>
      <c r="H6" s="42"/>
      <c r="I6" s="58"/>
      <c r="J6" s="144"/>
      <c r="K6" s="41"/>
      <c r="L6" s="58"/>
      <c r="M6" s="116"/>
      <c r="N6" s="115"/>
      <c r="O6" s="58"/>
      <c r="P6" s="45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72">
        <f t="shared" si="0"/>
        <v>60</v>
      </c>
      <c r="X6" s="73">
        <f t="shared" si="1"/>
        <v>4</v>
      </c>
      <c r="Y6" s="288"/>
    </row>
    <row r="7" spans="1:25" x14ac:dyDescent="0.3">
      <c r="A7" s="715" t="s">
        <v>178</v>
      </c>
      <c r="B7" s="62" t="s">
        <v>82</v>
      </c>
      <c r="C7" s="74" t="s">
        <v>16</v>
      </c>
      <c r="D7" s="82" t="s">
        <v>94</v>
      </c>
      <c r="E7" s="63">
        <v>15</v>
      </c>
      <c r="F7" s="56" t="s">
        <v>109</v>
      </c>
      <c r="G7" s="55">
        <v>1</v>
      </c>
      <c r="H7" s="54">
        <v>15</v>
      </c>
      <c r="I7" s="178" t="s">
        <v>109</v>
      </c>
      <c r="J7" s="94">
        <v>1</v>
      </c>
      <c r="K7" s="88"/>
      <c r="L7" s="91"/>
      <c r="M7" s="146"/>
      <c r="N7" s="91"/>
      <c r="O7" s="91"/>
      <c r="P7" s="147"/>
      <c r="Q7" s="67"/>
      <c r="R7" s="70"/>
      <c r="S7" s="75"/>
      <c r="T7" s="76"/>
      <c r="U7" s="76"/>
      <c r="V7" s="71"/>
      <c r="W7" s="72">
        <f t="shared" si="0"/>
        <v>30</v>
      </c>
      <c r="X7" s="73">
        <f t="shared" si="1"/>
        <v>2</v>
      </c>
      <c r="Y7" s="288"/>
    </row>
    <row r="8" spans="1:25" x14ac:dyDescent="0.3">
      <c r="A8" s="715" t="s">
        <v>177</v>
      </c>
      <c r="B8" s="62" t="s">
        <v>91</v>
      </c>
      <c r="C8" s="52" t="s">
        <v>19</v>
      </c>
      <c r="D8" s="53" t="s">
        <v>115</v>
      </c>
      <c r="E8" s="63">
        <v>30</v>
      </c>
      <c r="F8" s="54" t="s">
        <v>108</v>
      </c>
      <c r="G8" s="55">
        <v>4</v>
      </c>
      <c r="H8" s="54">
        <v>30</v>
      </c>
      <c r="I8" s="219" t="s">
        <v>108</v>
      </c>
      <c r="J8" s="94">
        <v>4</v>
      </c>
      <c r="K8" s="88">
        <v>30</v>
      </c>
      <c r="L8" s="68" t="s">
        <v>108</v>
      </c>
      <c r="M8" s="105">
        <v>4</v>
      </c>
      <c r="N8" s="104">
        <v>30</v>
      </c>
      <c r="O8" s="77" t="s">
        <v>108</v>
      </c>
      <c r="P8" s="147">
        <v>4</v>
      </c>
      <c r="Q8" s="67">
        <v>30</v>
      </c>
      <c r="R8" s="78" t="s">
        <v>108</v>
      </c>
      <c r="S8" s="79">
        <v>4</v>
      </c>
      <c r="T8" s="80">
        <v>30</v>
      </c>
      <c r="U8" s="54" t="s">
        <v>108</v>
      </c>
      <c r="V8" s="81">
        <v>4</v>
      </c>
      <c r="W8" s="72">
        <f t="shared" si="0"/>
        <v>180</v>
      </c>
      <c r="X8" s="73">
        <f t="shared" si="1"/>
        <v>24</v>
      </c>
      <c r="Y8" s="288"/>
    </row>
    <row r="9" spans="1:25" x14ac:dyDescent="0.3">
      <c r="A9" s="715" t="s">
        <v>179</v>
      </c>
      <c r="B9" s="62" t="s">
        <v>65</v>
      </c>
      <c r="C9" s="74" t="s">
        <v>16</v>
      </c>
      <c r="D9" s="53" t="s">
        <v>115</v>
      </c>
      <c r="E9" s="289"/>
      <c r="F9" s="208"/>
      <c r="G9" s="208"/>
      <c r="H9" s="208"/>
      <c r="I9" s="72"/>
      <c r="J9" s="149"/>
      <c r="K9" s="88">
        <v>60</v>
      </c>
      <c r="L9" s="84" t="s">
        <v>109</v>
      </c>
      <c r="M9" s="17">
        <v>3</v>
      </c>
      <c r="N9" s="56">
        <v>60</v>
      </c>
      <c r="O9" s="56" t="s">
        <v>110</v>
      </c>
      <c r="P9" s="66">
        <v>3</v>
      </c>
      <c r="Q9" s="67">
        <v>60</v>
      </c>
      <c r="R9" s="84" t="s">
        <v>109</v>
      </c>
      <c r="S9" s="79">
        <v>3</v>
      </c>
      <c r="T9" s="80">
        <v>60</v>
      </c>
      <c r="U9" s="56" t="s">
        <v>110</v>
      </c>
      <c r="V9" s="81">
        <v>3</v>
      </c>
      <c r="W9" s="72">
        <f t="shared" si="0"/>
        <v>240</v>
      </c>
      <c r="X9" s="73">
        <f t="shared" si="1"/>
        <v>12</v>
      </c>
      <c r="Y9" s="288"/>
    </row>
    <row r="10" spans="1:25" x14ac:dyDescent="0.3">
      <c r="A10" s="715" t="s">
        <v>178</v>
      </c>
      <c r="B10" s="62" t="s">
        <v>61</v>
      </c>
      <c r="C10" s="74" t="s">
        <v>16</v>
      </c>
      <c r="D10" s="82" t="s">
        <v>113</v>
      </c>
      <c r="E10" s="63">
        <v>15</v>
      </c>
      <c r="F10" s="54" t="s">
        <v>109</v>
      </c>
      <c r="G10" s="55">
        <v>1</v>
      </c>
      <c r="H10" s="54">
        <v>15</v>
      </c>
      <c r="I10" s="219" t="s">
        <v>109</v>
      </c>
      <c r="J10" s="94">
        <v>1</v>
      </c>
      <c r="K10" s="92">
        <v>15</v>
      </c>
      <c r="L10" s="78" t="s">
        <v>109</v>
      </c>
      <c r="M10" s="55">
        <v>1</v>
      </c>
      <c r="N10" s="54">
        <v>15</v>
      </c>
      <c r="O10" s="54" t="s">
        <v>109</v>
      </c>
      <c r="P10" s="64">
        <v>1</v>
      </c>
      <c r="Q10" s="92">
        <v>15</v>
      </c>
      <c r="R10" s="78" t="s">
        <v>109</v>
      </c>
      <c r="S10" s="55">
        <v>1</v>
      </c>
      <c r="T10" s="54">
        <v>15</v>
      </c>
      <c r="U10" s="54" t="s">
        <v>109</v>
      </c>
      <c r="V10" s="64">
        <v>1</v>
      </c>
      <c r="W10" s="72">
        <f t="shared" si="0"/>
        <v>90</v>
      </c>
      <c r="X10" s="73">
        <f t="shared" si="1"/>
        <v>6</v>
      </c>
      <c r="Y10" s="288"/>
    </row>
    <row r="11" spans="1:25" x14ac:dyDescent="0.3">
      <c r="A11" s="715" t="s">
        <v>178</v>
      </c>
      <c r="B11" s="62" t="s">
        <v>20</v>
      </c>
      <c r="C11" s="74" t="s">
        <v>16</v>
      </c>
      <c r="D11" s="82" t="s">
        <v>94</v>
      </c>
      <c r="E11" s="63"/>
      <c r="F11" s="56"/>
      <c r="G11" s="55"/>
      <c r="H11" s="54"/>
      <c r="I11" s="178"/>
      <c r="J11" s="94"/>
      <c r="K11" s="88">
        <v>15</v>
      </c>
      <c r="L11" s="84" t="s">
        <v>109</v>
      </c>
      <c r="M11" s="17">
        <v>1</v>
      </c>
      <c r="N11" s="56">
        <v>15</v>
      </c>
      <c r="O11" s="56" t="s">
        <v>95</v>
      </c>
      <c r="P11" s="66">
        <v>1</v>
      </c>
      <c r="Q11" s="67"/>
      <c r="R11" s="85"/>
      <c r="S11" s="79"/>
      <c r="T11" s="80"/>
      <c r="U11" s="80"/>
      <c r="V11" s="81"/>
      <c r="W11" s="72">
        <f t="shared" si="0"/>
        <v>30</v>
      </c>
      <c r="X11" s="73">
        <f t="shared" si="1"/>
        <v>2</v>
      </c>
      <c r="Y11" s="288"/>
    </row>
    <row r="12" spans="1:25" x14ac:dyDescent="0.3">
      <c r="A12" s="715" t="s">
        <v>177</v>
      </c>
      <c r="B12" s="62" t="s">
        <v>63</v>
      </c>
      <c r="C12" s="52" t="s">
        <v>19</v>
      </c>
      <c r="D12" s="86" t="s">
        <v>21</v>
      </c>
      <c r="E12" s="63">
        <v>15</v>
      </c>
      <c r="F12" s="56" t="s">
        <v>109</v>
      </c>
      <c r="G12" s="55">
        <v>1</v>
      </c>
      <c r="H12" s="54">
        <v>15</v>
      </c>
      <c r="I12" s="178" t="s">
        <v>109</v>
      </c>
      <c r="J12" s="94">
        <v>1</v>
      </c>
      <c r="K12" s="88">
        <v>15</v>
      </c>
      <c r="L12" s="84" t="s">
        <v>109</v>
      </c>
      <c r="M12" s="17">
        <v>1</v>
      </c>
      <c r="N12" s="56">
        <v>15</v>
      </c>
      <c r="O12" s="56" t="s">
        <v>109</v>
      </c>
      <c r="P12" s="66">
        <v>1</v>
      </c>
      <c r="Q12" s="88">
        <v>15</v>
      </c>
      <c r="R12" s="84" t="s">
        <v>109</v>
      </c>
      <c r="S12" s="17">
        <v>1</v>
      </c>
      <c r="T12" s="56">
        <v>15</v>
      </c>
      <c r="U12" s="56" t="s">
        <v>109</v>
      </c>
      <c r="V12" s="290">
        <v>1</v>
      </c>
      <c r="W12" s="72">
        <f t="shared" si="0"/>
        <v>90</v>
      </c>
      <c r="X12" s="73">
        <f t="shared" si="1"/>
        <v>6</v>
      </c>
      <c r="Y12" s="288"/>
    </row>
    <row r="13" spans="1:25" x14ac:dyDescent="0.3">
      <c r="A13" s="715" t="s">
        <v>177</v>
      </c>
      <c r="B13" s="62" t="s">
        <v>66</v>
      </c>
      <c r="C13" s="52" t="s">
        <v>19</v>
      </c>
      <c r="D13" s="86" t="s">
        <v>21</v>
      </c>
      <c r="E13" s="63">
        <v>15</v>
      </c>
      <c r="F13" s="56" t="s">
        <v>109</v>
      </c>
      <c r="G13" s="55">
        <v>1</v>
      </c>
      <c r="H13" s="54">
        <v>15</v>
      </c>
      <c r="I13" s="178" t="s">
        <v>109</v>
      </c>
      <c r="J13" s="94">
        <v>1</v>
      </c>
      <c r="K13" s="88">
        <v>15</v>
      </c>
      <c r="L13" s="91" t="s">
        <v>109</v>
      </c>
      <c r="M13" s="116">
        <v>1</v>
      </c>
      <c r="N13" s="115">
        <v>15</v>
      </c>
      <c r="O13" s="115" t="s">
        <v>109</v>
      </c>
      <c r="P13" s="147">
        <v>1</v>
      </c>
      <c r="Q13" s="88">
        <v>15</v>
      </c>
      <c r="R13" s="91" t="s">
        <v>109</v>
      </c>
      <c r="S13" s="116">
        <v>1</v>
      </c>
      <c r="T13" s="115">
        <v>15</v>
      </c>
      <c r="U13" s="115" t="s">
        <v>109</v>
      </c>
      <c r="V13" s="147">
        <v>1</v>
      </c>
      <c r="W13" s="72">
        <f t="shared" si="0"/>
        <v>90</v>
      </c>
      <c r="X13" s="73">
        <f t="shared" si="1"/>
        <v>6</v>
      </c>
      <c r="Y13" s="288"/>
    </row>
    <row r="14" spans="1:25" x14ac:dyDescent="0.3">
      <c r="A14" s="715" t="s">
        <v>177</v>
      </c>
      <c r="B14" s="62" t="s">
        <v>68</v>
      </c>
      <c r="C14" s="74" t="s">
        <v>16</v>
      </c>
      <c r="D14" s="53" t="s">
        <v>115</v>
      </c>
      <c r="E14" s="92"/>
      <c r="F14" s="58"/>
      <c r="G14" s="114"/>
      <c r="H14" s="58"/>
      <c r="I14" s="68"/>
      <c r="J14" s="94"/>
      <c r="K14" s="88">
        <v>30</v>
      </c>
      <c r="L14" s="91" t="s">
        <v>109</v>
      </c>
      <c r="M14" s="146">
        <v>1</v>
      </c>
      <c r="N14" s="91">
        <v>30</v>
      </c>
      <c r="O14" s="91" t="s">
        <v>95</v>
      </c>
      <c r="P14" s="147">
        <v>2</v>
      </c>
      <c r="Q14" s="67"/>
      <c r="R14" s="85"/>
      <c r="S14" s="79"/>
      <c r="T14" s="80"/>
      <c r="U14" s="80"/>
      <c r="V14" s="81"/>
      <c r="W14" s="72">
        <f t="shared" si="0"/>
        <v>60</v>
      </c>
      <c r="X14" s="73">
        <f t="shared" si="1"/>
        <v>3</v>
      </c>
      <c r="Y14" s="288"/>
    </row>
    <row r="15" spans="1:25" x14ac:dyDescent="0.3">
      <c r="A15" s="715" t="s">
        <v>177</v>
      </c>
      <c r="B15" s="62" t="s">
        <v>86</v>
      </c>
      <c r="C15" s="74" t="s">
        <v>16</v>
      </c>
      <c r="D15" s="53" t="s">
        <v>115</v>
      </c>
      <c r="E15" s="92"/>
      <c r="F15" s="68"/>
      <c r="G15" s="93"/>
      <c r="H15" s="68"/>
      <c r="I15" s="68"/>
      <c r="J15" s="94"/>
      <c r="K15" s="88"/>
      <c r="L15" s="91"/>
      <c r="M15" s="146"/>
      <c r="N15" s="91"/>
      <c r="O15" s="91"/>
      <c r="P15" s="147"/>
      <c r="Q15" s="67">
        <v>30</v>
      </c>
      <c r="R15" s="85" t="s">
        <v>109</v>
      </c>
      <c r="S15" s="79">
        <v>1</v>
      </c>
      <c r="T15" s="80">
        <v>30</v>
      </c>
      <c r="U15" s="80" t="s">
        <v>95</v>
      </c>
      <c r="V15" s="81">
        <v>2</v>
      </c>
      <c r="W15" s="72">
        <f t="shared" si="0"/>
        <v>60</v>
      </c>
      <c r="X15" s="73">
        <f t="shared" si="1"/>
        <v>3</v>
      </c>
      <c r="Y15" s="288"/>
    </row>
    <row r="16" spans="1:25" x14ac:dyDescent="0.3">
      <c r="A16" s="715" t="s">
        <v>177</v>
      </c>
      <c r="B16" s="62" t="s">
        <v>70</v>
      </c>
      <c r="C16" s="74" t="s">
        <v>16</v>
      </c>
      <c r="D16" s="82" t="s">
        <v>113</v>
      </c>
      <c r="E16" s="92">
        <v>15</v>
      </c>
      <c r="F16" s="91" t="s">
        <v>109</v>
      </c>
      <c r="G16" s="93">
        <v>1</v>
      </c>
      <c r="H16" s="68">
        <v>15</v>
      </c>
      <c r="I16" s="91" t="s">
        <v>109</v>
      </c>
      <c r="J16" s="94">
        <v>1</v>
      </c>
      <c r="K16" s="88">
        <v>15</v>
      </c>
      <c r="L16" s="91" t="s">
        <v>109</v>
      </c>
      <c r="M16" s="146">
        <v>1</v>
      </c>
      <c r="N16" s="91">
        <v>15</v>
      </c>
      <c r="O16" s="91" t="s">
        <v>109</v>
      </c>
      <c r="P16" s="147">
        <v>1</v>
      </c>
      <c r="Q16" s="67"/>
      <c r="R16" s="70"/>
      <c r="S16" s="59"/>
      <c r="T16" s="60"/>
      <c r="U16" s="60"/>
      <c r="V16" s="71"/>
      <c r="W16" s="72">
        <f t="shared" si="0"/>
        <v>60</v>
      </c>
      <c r="X16" s="73">
        <f t="shared" si="1"/>
        <v>4</v>
      </c>
      <c r="Y16" s="288"/>
    </row>
    <row r="17" spans="1:25" x14ac:dyDescent="0.3">
      <c r="A17" s="715" t="s">
        <v>177</v>
      </c>
      <c r="B17" s="62" t="s">
        <v>47</v>
      </c>
      <c r="C17" s="74" t="s">
        <v>16</v>
      </c>
      <c r="D17" s="82" t="s">
        <v>113</v>
      </c>
      <c r="E17" s="92">
        <v>30</v>
      </c>
      <c r="F17" s="68" t="s">
        <v>109</v>
      </c>
      <c r="G17" s="93">
        <v>1</v>
      </c>
      <c r="H17" s="68">
        <v>30</v>
      </c>
      <c r="I17" s="68" t="s">
        <v>95</v>
      </c>
      <c r="J17" s="94">
        <v>2</v>
      </c>
      <c r="K17" s="88"/>
      <c r="L17" s="91"/>
      <c r="M17" s="146"/>
      <c r="N17" s="91"/>
      <c r="O17" s="91"/>
      <c r="P17" s="147"/>
      <c r="Q17" s="67"/>
      <c r="R17" s="91"/>
      <c r="S17" s="69"/>
      <c r="T17" s="70"/>
      <c r="U17" s="91"/>
      <c r="V17" s="71"/>
      <c r="W17" s="72">
        <f t="shared" si="0"/>
        <v>60</v>
      </c>
      <c r="X17" s="73">
        <f t="shared" si="1"/>
        <v>3</v>
      </c>
      <c r="Y17" s="288"/>
    </row>
    <row r="18" spans="1:25" x14ac:dyDescent="0.3">
      <c r="A18" s="715" t="s">
        <v>177</v>
      </c>
      <c r="B18" s="62" t="s">
        <v>26</v>
      </c>
      <c r="C18" s="74" t="s">
        <v>16</v>
      </c>
      <c r="D18" s="82" t="s">
        <v>113</v>
      </c>
      <c r="E18" s="92">
        <v>30</v>
      </c>
      <c r="F18" s="91" t="s">
        <v>110</v>
      </c>
      <c r="G18" s="93">
        <v>1</v>
      </c>
      <c r="H18" s="68">
        <v>30</v>
      </c>
      <c r="I18" s="91" t="s">
        <v>95</v>
      </c>
      <c r="J18" s="94">
        <v>2</v>
      </c>
      <c r="K18" s="88"/>
      <c r="L18" s="91"/>
      <c r="M18" s="146"/>
      <c r="N18" s="91"/>
      <c r="O18" s="91"/>
      <c r="P18" s="147"/>
      <c r="Q18" s="67"/>
      <c r="R18" s="70"/>
      <c r="S18" s="69"/>
      <c r="T18" s="70"/>
      <c r="U18" s="70"/>
      <c r="V18" s="71"/>
      <c r="W18" s="72">
        <f t="shared" si="0"/>
        <v>60</v>
      </c>
      <c r="X18" s="73">
        <f t="shared" si="1"/>
        <v>3</v>
      </c>
      <c r="Y18" s="288"/>
    </row>
    <row r="19" spans="1:25" x14ac:dyDescent="0.3">
      <c r="A19" s="715" t="s">
        <v>179</v>
      </c>
      <c r="B19" s="62" t="s">
        <v>27</v>
      </c>
      <c r="C19" s="74" t="s">
        <v>16</v>
      </c>
      <c r="D19" s="53" t="s">
        <v>115</v>
      </c>
      <c r="E19" s="92">
        <v>30</v>
      </c>
      <c r="F19" s="91" t="s">
        <v>109</v>
      </c>
      <c r="G19" s="93">
        <v>1</v>
      </c>
      <c r="H19" s="68">
        <v>30</v>
      </c>
      <c r="I19" s="91" t="s">
        <v>95</v>
      </c>
      <c r="J19" s="94">
        <v>2</v>
      </c>
      <c r="K19" s="88"/>
      <c r="L19" s="91"/>
      <c r="M19" s="146"/>
      <c r="N19" s="91"/>
      <c r="O19" s="91"/>
      <c r="P19" s="147"/>
      <c r="Q19" s="67"/>
      <c r="R19" s="70"/>
      <c r="S19" s="69"/>
      <c r="T19" s="70"/>
      <c r="U19" s="70"/>
      <c r="V19" s="71"/>
      <c r="W19" s="72">
        <f t="shared" si="0"/>
        <v>60</v>
      </c>
      <c r="X19" s="73">
        <f t="shared" si="1"/>
        <v>3</v>
      </c>
      <c r="Y19" s="288"/>
    </row>
    <row r="20" spans="1:25" x14ac:dyDescent="0.3">
      <c r="A20" s="715" t="s">
        <v>179</v>
      </c>
      <c r="B20" s="62" t="s">
        <v>28</v>
      </c>
      <c r="C20" s="74" t="s">
        <v>16</v>
      </c>
      <c r="D20" s="53" t="s">
        <v>115</v>
      </c>
      <c r="E20" s="92"/>
      <c r="F20" s="77"/>
      <c r="G20" s="93"/>
      <c r="H20" s="68"/>
      <c r="I20" s="68"/>
      <c r="J20" s="94"/>
      <c r="K20" s="88"/>
      <c r="L20" s="91"/>
      <c r="M20" s="146"/>
      <c r="N20" s="91"/>
      <c r="O20" s="91"/>
      <c r="P20" s="147"/>
      <c r="Q20" s="67">
        <v>15</v>
      </c>
      <c r="R20" s="70" t="s">
        <v>109</v>
      </c>
      <c r="S20" s="69">
        <v>1</v>
      </c>
      <c r="T20" s="70"/>
      <c r="U20" s="70"/>
      <c r="V20" s="71"/>
      <c r="W20" s="72">
        <f t="shared" si="0"/>
        <v>15</v>
      </c>
      <c r="X20" s="73">
        <f t="shared" si="1"/>
        <v>1</v>
      </c>
      <c r="Y20" s="288"/>
    </row>
    <row r="21" spans="1:25" x14ac:dyDescent="0.3">
      <c r="A21" s="715" t="s">
        <v>179</v>
      </c>
      <c r="B21" s="62" t="s">
        <v>29</v>
      </c>
      <c r="C21" s="74" t="s">
        <v>16</v>
      </c>
      <c r="D21" s="53" t="s">
        <v>115</v>
      </c>
      <c r="E21" s="156"/>
      <c r="F21" s="157"/>
      <c r="G21" s="158"/>
      <c r="H21" s="159">
        <v>15</v>
      </c>
      <c r="I21" s="91" t="s">
        <v>95</v>
      </c>
      <c r="J21" s="94">
        <v>1</v>
      </c>
      <c r="K21" s="88"/>
      <c r="L21" s="91"/>
      <c r="M21" s="146"/>
      <c r="N21" s="91"/>
      <c r="O21" s="91"/>
      <c r="P21" s="147"/>
      <c r="Q21" s="67"/>
      <c r="R21" s="70"/>
      <c r="S21" s="69"/>
      <c r="T21" s="70"/>
      <c r="U21" s="70"/>
      <c r="V21" s="71"/>
      <c r="W21" s="72">
        <f t="shared" si="0"/>
        <v>15</v>
      </c>
      <c r="X21" s="73">
        <f t="shared" si="1"/>
        <v>1</v>
      </c>
      <c r="Y21" s="288"/>
    </row>
    <row r="22" spans="1:25" x14ac:dyDescent="0.3">
      <c r="A22" s="715" t="s">
        <v>179</v>
      </c>
      <c r="B22" s="62" t="s">
        <v>30</v>
      </c>
      <c r="C22" s="74" t="s">
        <v>16</v>
      </c>
      <c r="D22" s="53" t="s">
        <v>115</v>
      </c>
      <c r="E22" s="92">
        <v>2</v>
      </c>
      <c r="F22" s="115" t="s">
        <v>109</v>
      </c>
      <c r="G22" s="93">
        <v>0</v>
      </c>
      <c r="H22" s="68"/>
      <c r="I22" s="68"/>
      <c r="J22" s="94"/>
      <c r="K22" s="88"/>
      <c r="L22" s="91"/>
      <c r="M22" s="146"/>
      <c r="N22" s="91"/>
      <c r="O22" s="91"/>
      <c r="P22" s="147"/>
      <c r="Q22" s="67"/>
      <c r="R22" s="70"/>
      <c r="S22" s="69"/>
      <c r="T22" s="70"/>
      <c r="U22" s="70"/>
      <c r="V22" s="71"/>
      <c r="W22" s="72">
        <f t="shared" si="0"/>
        <v>2</v>
      </c>
      <c r="X22" s="73">
        <f t="shared" si="1"/>
        <v>0</v>
      </c>
      <c r="Y22" s="288"/>
    </row>
    <row r="23" spans="1:25" x14ac:dyDescent="0.3">
      <c r="A23" s="715" t="s">
        <v>179</v>
      </c>
      <c r="B23" s="62" t="s">
        <v>31</v>
      </c>
      <c r="C23" s="74" t="s">
        <v>16</v>
      </c>
      <c r="D23" s="53" t="s">
        <v>115</v>
      </c>
      <c r="E23" s="92">
        <v>3</v>
      </c>
      <c r="F23" s="91" t="s">
        <v>109</v>
      </c>
      <c r="G23" s="93">
        <v>0</v>
      </c>
      <c r="H23" s="68"/>
      <c r="I23" s="68"/>
      <c r="J23" s="94"/>
      <c r="K23" s="88"/>
      <c r="L23" s="91"/>
      <c r="M23" s="146"/>
      <c r="N23" s="91"/>
      <c r="O23" s="91"/>
      <c r="P23" s="147"/>
      <c r="Q23" s="67"/>
      <c r="R23" s="70"/>
      <c r="S23" s="69"/>
      <c r="T23" s="70"/>
      <c r="U23" s="70"/>
      <c r="V23" s="71"/>
      <c r="W23" s="72">
        <f t="shared" si="0"/>
        <v>3</v>
      </c>
      <c r="X23" s="73">
        <f t="shared" si="1"/>
        <v>0</v>
      </c>
      <c r="Y23" s="288"/>
    </row>
    <row r="24" spans="1:25" x14ac:dyDescent="0.3">
      <c r="A24" s="715" t="s">
        <v>179</v>
      </c>
      <c r="B24" s="95" t="s">
        <v>32</v>
      </c>
      <c r="C24" s="52" t="s">
        <v>19</v>
      </c>
      <c r="D24" s="82" t="s">
        <v>113</v>
      </c>
      <c r="E24" s="92">
        <v>30</v>
      </c>
      <c r="F24" s="104" t="s">
        <v>110</v>
      </c>
      <c r="G24" s="93">
        <v>2</v>
      </c>
      <c r="H24" s="68">
        <v>30</v>
      </c>
      <c r="I24" s="91" t="s">
        <v>110</v>
      </c>
      <c r="J24" s="94">
        <v>2</v>
      </c>
      <c r="K24" s="88">
        <v>30</v>
      </c>
      <c r="L24" s="91" t="s">
        <v>110</v>
      </c>
      <c r="M24" s="146">
        <v>2</v>
      </c>
      <c r="N24" s="91">
        <v>30</v>
      </c>
      <c r="O24" s="91" t="s">
        <v>95</v>
      </c>
      <c r="P24" s="147">
        <v>3</v>
      </c>
      <c r="Q24" s="67"/>
      <c r="R24" s="70"/>
      <c r="S24" s="69"/>
      <c r="T24" s="70"/>
      <c r="U24" s="70"/>
      <c r="V24" s="71"/>
      <c r="W24" s="72">
        <f t="shared" si="0"/>
        <v>120</v>
      </c>
      <c r="X24" s="73">
        <f t="shared" si="1"/>
        <v>9</v>
      </c>
      <c r="Y24" s="288"/>
    </row>
    <row r="25" spans="1:25" x14ac:dyDescent="0.3">
      <c r="A25" s="715" t="s">
        <v>179</v>
      </c>
      <c r="B25" s="95" t="s">
        <v>33</v>
      </c>
      <c r="C25" s="52" t="s">
        <v>19</v>
      </c>
      <c r="D25" s="82" t="s">
        <v>113</v>
      </c>
      <c r="E25" s="569">
        <v>30</v>
      </c>
      <c r="F25" s="568" t="s">
        <v>109</v>
      </c>
      <c r="G25" s="570">
        <v>0</v>
      </c>
      <c r="H25" s="162"/>
      <c r="I25" s="91"/>
      <c r="J25" s="147"/>
      <c r="K25" s="96"/>
      <c r="L25" s="74"/>
      <c r="M25" s="74"/>
      <c r="N25" s="74"/>
      <c r="O25" s="74"/>
      <c r="P25" s="97"/>
      <c r="Q25" s="67"/>
      <c r="R25" s="70"/>
      <c r="S25" s="69"/>
      <c r="T25" s="70"/>
      <c r="U25" s="70"/>
      <c r="V25" s="71"/>
      <c r="W25" s="109">
        <f t="shared" si="0"/>
        <v>30</v>
      </c>
      <c r="X25" s="73">
        <f t="shared" si="1"/>
        <v>0</v>
      </c>
      <c r="Y25" s="288"/>
    </row>
    <row r="26" spans="1:25" ht="15.75" thickBot="1" x14ac:dyDescent="0.35">
      <c r="A26" s="715" t="s">
        <v>179</v>
      </c>
      <c r="B26" s="98" t="s">
        <v>48</v>
      </c>
      <c r="C26" s="99" t="s">
        <v>16</v>
      </c>
      <c r="D26" s="100" t="s">
        <v>115</v>
      </c>
      <c r="E26" s="151"/>
      <c r="F26" s="42"/>
      <c r="G26" s="152"/>
      <c r="H26" s="77"/>
      <c r="I26" s="77"/>
      <c r="J26" s="102"/>
      <c r="K26" s="103"/>
      <c r="L26" s="104"/>
      <c r="M26" s="105"/>
      <c r="N26" s="104">
        <v>15</v>
      </c>
      <c r="O26" s="104" t="s">
        <v>95</v>
      </c>
      <c r="P26" s="106">
        <v>1</v>
      </c>
      <c r="Q26" s="107"/>
      <c r="R26" s="104"/>
      <c r="S26" s="75"/>
      <c r="T26" s="76"/>
      <c r="U26" s="76"/>
      <c r="V26" s="108"/>
      <c r="W26" s="187">
        <f t="shared" si="0"/>
        <v>15</v>
      </c>
      <c r="X26" s="109">
        <f t="shared" si="1"/>
        <v>1</v>
      </c>
      <c r="Y26" s="288"/>
    </row>
    <row r="27" spans="1:25" ht="15.75" thickBot="1" x14ac:dyDescent="0.35">
      <c r="B27" s="656" t="s">
        <v>147</v>
      </c>
      <c r="C27" s="668"/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9"/>
      <c r="X27" s="165">
        <v>18</v>
      </c>
      <c r="Y27" s="288"/>
    </row>
    <row r="28" spans="1:25" x14ac:dyDescent="0.3">
      <c r="B28" s="189"/>
      <c r="C28" s="111"/>
      <c r="D28" s="166" t="s">
        <v>36</v>
      </c>
      <c r="E28" s="167">
        <f>SUM(E5:E26)</f>
        <v>290</v>
      </c>
      <c r="F28" s="167"/>
      <c r="G28" s="168">
        <f>SUM(G2:G26)</f>
        <v>24</v>
      </c>
      <c r="H28" s="167">
        <f>SUM(H5:H26)</f>
        <v>270</v>
      </c>
      <c r="I28" s="167"/>
      <c r="J28" s="168">
        <f>SUM(J2:J26)</f>
        <v>28</v>
      </c>
      <c r="K28" s="169">
        <f>SUM(K5:K27)</f>
        <v>255</v>
      </c>
      <c r="L28" s="169"/>
      <c r="M28" s="170">
        <f>SUM(M2:M27)</f>
        <v>25</v>
      </c>
      <c r="N28" s="169">
        <f>SUM(N5:N27)</f>
        <v>270</v>
      </c>
      <c r="O28" s="169"/>
      <c r="P28" s="171">
        <f>SUM(P2:P27)</f>
        <v>28</v>
      </c>
      <c r="Q28" s="172">
        <f>SUM(Q5:Q27)</f>
        <v>240</v>
      </c>
      <c r="R28" s="172"/>
      <c r="S28" s="173">
        <f>SUM(S2:S27)</f>
        <v>24</v>
      </c>
      <c r="T28" s="172">
        <f>SUM(T5:T27)</f>
        <v>225</v>
      </c>
      <c r="U28" s="172"/>
      <c r="V28" s="173">
        <f>SUM(V2:V27)</f>
        <v>33</v>
      </c>
      <c r="W28" s="166">
        <f>SUM(W5:W26)</f>
        <v>1550</v>
      </c>
      <c r="X28" s="291">
        <f>SUM(X2:X26)</f>
        <v>162</v>
      </c>
      <c r="Y28" s="288"/>
    </row>
    <row r="29" spans="1:25" x14ac:dyDescent="0.3">
      <c r="B29" s="111"/>
      <c r="C29" s="111"/>
      <c r="D29" s="208" t="s">
        <v>37</v>
      </c>
      <c r="E29" s="576">
        <f>SUM(E28,H28)-(E12+H12+E13+H13)</f>
        <v>500</v>
      </c>
      <c r="F29" s="576"/>
      <c r="G29" s="576"/>
      <c r="H29" s="576">
        <f>SUM(G28,J28)</f>
        <v>52</v>
      </c>
      <c r="I29" s="576"/>
      <c r="J29" s="576"/>
      <c r="K29" s="576">
        <f>SUM(K28,N28)-(K12+N12+K13+N13)</f>
        <v>465</v>
      </c>
      <c r="L29" s="576"/>
      <c r="M29" s="576"/>
      <c r="N29" s="576">
        <f>SUM(M28,P28)</f>
        <v>53</v>
      </c>
      <c r="O29" s="576"/>
      <c r="P29" s="576"/>
      <c r="Q29" s="576">
        <f>SUM(Q28,T28)-(Q12+T12+Q13+T13)</f>
        <v>405</v>
      </c>
      <c r="R29" s="576"/>
      <c r="S29" s="576"/>
      <c r="T29" s="576">
        <f>SUM(S28,V28)</f>
        <v>57</v>
      </c>
      <c r="U29" s="576"/>
      <c r="V29" s="576"/>
      <c r="W29" s="255"/>
      <c r="X29" s="270">
        <f>X28+X27</f>
        <v>180</v>
      </c>
      <c r="Y29" s="288"/>
    </row>
    <row r="30" spans="1:25" x14ac:dyDescent="0.3">
      <c r="B30" s="111"/>
      <c r="C30" s="111"/>
      <c r="D30" s="111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257">
        <f>SUM(X27,X25,X24,X13,X12,X8,X6,)</f>
        <v>67</v>
      </c>
      <c r="X30" s="121" t="s">
        <v>7</v>
      </c>
      <c r="Y30" s="288"/>
    </row>
    <row r="31" spans="1:25" x14ac:dyDescent="0.3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239">
        <f>(100*W30)/X29</f>
        <v>37.222222222222221</v>
      </c>
      <c r="X31" s="89"/>
      <c r="Y31" s="288"/>
    </row>
    <row r="32" spans="1:25" x14ac:dyDescent="0.3"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</row>
    <row r="33" spans="2:25" x14ac:dyDescent="0.3"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</row>
  </sheetData>
  <sheetProtection selectLockedCells="1" selectUnlockedCells="1"/>
  <mergeCells count="22">
    <mergeCell ref="E3:G3"/>
    <mergeCell ref="Q2:V2"/>
    <mergeCell ref="B2:B4"/>
    <mergeCell ref="C2:C4"/>
    <mergeCell ref="D2:D4"/>
    <mergeCell ref="K2:P2"/>
    <mergeCell ref="B27:W27"/>
    <mergeCell ref="B1:X1"/>
    <mergeCell ref="E29:G29"/>
    <mergeCell ref="H29:J29"/>
    <mergeCell ref="K29:M29"/>
    <mergeCell ref="N29:P29"/>
    <mergeCell ref="Q29:S29"/>
    <mergeCell ref="T29:V29"/>
    <mergeCell ref="W2:W4"/>
    <mergeCell ref="H3:J3"/>
    <mergeCell ref="K3:M3"/>
    <mergeCell ref="N3:P3"/>
    <mergeCell ref="Q3:S3"/>
    <mergeCell ref="T3:V3"/>
    <mergeCell ref="E2:J2"/>
    <mergeCell ref="X2:X4"/>
  </mergeCells>
  <pageMargins left="0.25" right="0.25" top="0.75" bottom="0.75" header="0.3" footer="0.3"/>
  <pageSetup paperSize="9" scale="88" firstPageNumber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Y33"/>
  <sheetViews>
    <sheetView zoomScaleNormal="100" workbookViewId="0">
      <selection activeCell="A20" sqref="A20"/>
    </sheetView>
  </sheetViews>
  <sheetFormatPr defaultColWidth="8.85546875" defaultRowHeight="15" x14ac:dyDescent="0.3"/>
  <cols>
    <col min="1" max="1" width="8.85546875" style="7"/>
    <col min="2" max="2" width="31" style="7" bestFit="1" customWidth="1"/>
    <col min="3" max="3" width="13.5703125" style="7" bestFit="1" customWidth="1"/>
    <col min="4" max="4" width="8.42578125" style="7" bestFit="1" customWidth="1"/>
    <col min="5" max="5" width="5.5703125" style="7" bestFit="1" customWidth="1"/>
    <col min="6" max="6" width="4" style="7" bestFit="1" customWidth="1"/>
    <col min="7" max="7" width="5.28515625" style="7" bestFit="1" customWidth="1"/>
    <col min="8" max="8" width="5.5703125" style="7" bestFit="1" customWidth="1"/>
    <col min="9" max="9" width="4" style="7" bestFit="1" customWidth="1"/>
    <col min="10" max="10" width="5.28515625" style="7" bestFit="1" customWidth="1"/>
    <col min="11" max="11" width="5.5703125" style="7" bestFit="1" customWidth="1"/>
    <col min="12" max="12" width="4" style="7" bestFit="1" customWidth="1"/>
    <col min="13" max="13" width="5.28515625" style="7" bestFit="1" customWidth="1"/>
    <col min="14" max="14" width="5.5703125" style="7" bestFit="1" customWidth="1"/>
    <col min="15" max="15" width="4" style="7" bestFit="1" customWidth="1"/>
    <col min="16" max="16" width="5.28515625" style="7" bestFit="1" customWidth="1"/>
    <col min="17" max="17" width="6.140625" style="7" bestFit="1" customWidth="1"/>
    <col min="18" max="18" width="6.28515625" style="7" bestFit="1" customWidth="1"/>
    <col min="19" max="16384" width="8.85546875" style="7"/>
  </cols>
  <sheetData>
    <row r="1" spans="1:25" ht="15.75" thickBot="1" x14ac:dyDescent="0.35">
      <c r="B1" s="621" t="s">
        <v>170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1"/>
      <c r="R1" s="621"/>
      <c r="S1" s="112"/>
      <c r="T1" s="112"/>
      <c r="U1" s="112"/>
      <c r="V1" s="112"/>
      <c r="W1" s="112"/>
      <c r="X1" s="112"/>
      <c r="Y1" s="112"/>
    </row>
    <row r="2" spans="1:25" x14ac:dyDescent="0.3">
      <c r="B2" s="711" t="s">
        <v>0</v>
      </c>
      <c r="C2" s="709" t="s">
        <v>1</v>
      </c>
      <c r="D2" s="712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29" t="s">
        <v>6</v>
      </c>
      <c r="R2" s="630" t="s">
        <v>7</v>
      </c>
      <c r="S2" s="112"/>
      <c r="T2" s="112"/>
      <c r="U2" s="112"/>
      <c r="V2" s="112"/>
      <c r="W2" s="112"/>
      <c r="X2" s="112"/>
      <c r="Y2" s="112"/>
    </row>
    <row r="3" spans="1:25" x14ac:dyDescent="0.3">
      <c r="B3" s="711"/>
      <c r="C3" s="709"/>
      <c r="D3" s="712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29"/>
      <c r="R3" s="630"/>
      <c r="S3" s="112"/>
      <c r="T3" s="112"/>
      <c r="U3" s="112"/>
      <c r="V3" s="112"/>
      <c r="W3" s="112"/>
      <c r="X3" s="112"/>
      <c r="Y3" s="112"/>
    </row>
    <row r="4" spans="1:25" ht="15.75" thickBot="1" x14ac:dyDescent="0.35">
      <c r="B4" s="711"/>
      <c r="C4" s="709"/>
      <c r="D4" s="712"/>
      <c r="E4" s="26" t="s">
        <v>14</v>
      </c>
      <c r="F4" s="27" t="s">
        <v>15</v>
      </c>
      <c r="G4" s="28" t="s">
        <v>7</v>
      </c>
      <c r="H4" s="27" t="s">
        <v>14</v>
      </c>
      <c r="I4" s="27" t="s">
        <v>15</v>
      </c>
      <c r="J4" s="29" t="s">
        <v>7</v>
      </c>
      <c r="K4" s="30" t="s">
        <v>14</v>
      </c>
      <c r="L4" s="27" t="s">
        <v>15</v>
      </c>
      <c r="M4" s="31" t="s">
        <v>7</v>
      </c>
      <c r="N4" s="32" t="s">
        <v>14</v>
      </c>
      <c r="O4" s="27" t="s">
        <v>15</v>
      </c>
      <c r="P4" s="33" t="s">
        <v>7</v>
      </c>
      <c r="Q4" s="629"/>
      <c r="R4" s="630"/>
      <c r="S4" s="112"/>
      <c r="T4" s="112"/>
      <c r="U4" s="112"/>
      <c r="V4" s="112"/>
      <c r="W4" s="112"/>
      <c r="X4" s="112"/>
      <c r="Y4" s="112"/>
    </row>
    <row r="5" spans="1:25" ht="15" customHeight="1" x14ac:dyDescent="0.3">
      <c r="A5" s="7" t="s">
        <v>178</v>
      </c>
      <c r="B5" s="62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10</v>
      </c>
      <c r="H5" s="47">
        <v>30</v>
      </c>
      <c r="I5" s="47" t="s">
        <v>108</v>
      </c>
      <c r="J5" s="40">
        <v>10</v>
      </c>
      <c r="K5" s="41">
        <v>30</v>
      </c>
      <c r="L5" s="58" t="s">
        <v>108</v>
      </c>
      <c r="M5" s="116">
        <v>12</v>
      </c>
      <c r="N5" s="115">
        <v>30</v>
      </c>
      <c r="O5" s="58" t="s">
        <v>109</v>
      </c>
      <c r="P5" s="45">
        <v>24</v>
      </c>
      <c r="Q5" s="72">
        <f t="shared" ref="Q5:Q20" si="0">SUM(E5,H5,K5,N5)</f>
        <v>120</v>
      </c>
      <c r="R5" s="73">
        <f t="shared" ref="R5:R20" si="1">SUM(G5,J5,M5,P5)</f>
        <v>56</v>
      </c>
      <c r="S5" s="112"/>
      <c r="T5" s="112"/>
      <c r="U5" s="112"/>
      <c r="V5" s="112"/>
      <c r="W5" s="112"/>
      <c r="X5" s="112"/>
      <c r="Y5" s="112"/>
    </row>
    <row r="6" spans="1:25" x14ac:dyDescent="0.3">
      <c r="A6" s="7" t="s">
        <v>177</v>
      </c>
      <c r="B6" s="62" t="s">
        <v>38</v>
      </c>
      <c r="C6" s="52" t="s">
        <v>19</v>
      </c>
      <c r="D6" s="86" t="s">
        <v>113</v>
      </c>
      <c r="E6" s="92"/>
      <c r="F6" s="68"/>
      <c r="G6" s="93"/>
      <c r="H6" s="68"/>
      <c r="I6" s="68"/>
      <c r="J6" s="94"/>
      <c r="K6" s="88">
        <v>15</v>
      </c>
      <c r="L6" s="68" t="s">
        <v>109</v>
      </c>
      <c r="M6" s="146">
        <v>3</v>
      </c>
      <c r="N6" s="91"/>
      <c r="O6" s="68"/>
      <c r="P6" s="147"/>
      <c r="Q6" s="72">
        <f t="shared" si="0"/>
        <v>15</v>
      </c>
      <c r="R6" s="73">
        <f t="shared" si="1"/>
        <v>3</v>
      </c>
      <c r="S6" s="112"/>
      <c r="T6" s="112"/>
      <c r="U6" s="112"/>
      <c r="V6" s="112"/>
      <c r="W6" s="112"/>
      <c r="X6" s="112"/>
      <c r="Y6" s="112"/>
    </row>
    <row r="7" spans="1:25" x14ac:dyDescent="0.3">
      <c r="A7" s="7" t="s">
        <v>177</v>
      </c>
      <c r="B7" s="62" t="s">
        <v>39</v>
      </c>
      <c r="C7" s="52" t="s">
        <v>19</v>
      </c>
      <c r="D7" s="86" t="s">
        <v>94</v>
      </c>
      <c r="E7" s="92"/>
      <c r="F7" s="68"/>
      <c r="G7" s="93"/>
      <c r="H7" s="68"/>
      <c r="I7" s="68"/>
      <c r="J7" s="94"/>
      <c r="K7" s="88"/>
      <c r="L7" s="68"/>
      <c r="M7" s="146"/>
      <c r="N7" s="91">
        <v>4</v>
      </c>
      <c r="O7" s="68" t="s">
        <v>109</v>
      </c>
      <c r="P7" s="147">
        <v>4</v>
      </c>
      <c r="Q7" s="72">
        <f t="shared" si="0"/>
        <v>4</v>
      </c>
      <c r="R7" s="73">
        <f t="shared" si="1"/>
        <v>4</v>
      </c>
      <c r="S7" s="112"/>
      <c r="T7" s="112"/>
      <c r="U7" s="112"/>
      <c r="V7" s="112"/>
      <c r="W7" s="112"/>
      <c r="X7" s="112"/>
      <c r="Y7" s="112"/>
    </row>
    <row r="8" spans="1:25" x14ac:dyDescent="0.3">
      <c r="A8" s="7" t="s">
        <v>177</v>
      </c>
      <c r="B8" s="62" t="s">
        <v>91</v>
      </c>
      <c r="C8" s="52" t="s">
        <v>19</v>
      </c>
      <c r="D8" s="286" t="s">
        <v>115</v>
      </c>
      <c r="E8" s="92">
        <v>30</v>
      </c>
      <c r="F8" s="68" t="s">
        <v>108</v>
      </c>
      <c r="G8" s="93">
        <v>3</v>
      </c>
      <c r="H8" s="68">
        <v>30</v>
      </c>
      <c r="I8" s="68" t="s">
        <v>108</v>
      </c>
      <c r="J8" s="94">
        <v>3</v>
      </c>
      <c r="K8" s="92">
        <v>30</v>
      </c>
      <c r="L8" s="68" t="s">
        <v>108</v>
      </c>
      <c r="M8" s="93">
        <v>3</v>
      </c>
      <c r="N8" s="68">
        <v>30</v>
      </c>
      <c r="O8" s="68" t="s">
        <v>108</v>
      </c>
      <c r="P8" s="94">
        <v>3</v>
      </c>
      <c r="Q8" s="72">
        <f t="shared" si="0"/>
        <v>120</v>
      </c>
      <c r="R8" s="73">
        <f t="shared" si="1"/>
        <v>12</v>
      </c>
      <c r="S8" s="112"/>
      <c r="T8" s="112"/>
      <c r="U8" s="112"/>
      <c r="V8" s="112"/>
      <c r="W8" s="112"/>
      <c r="X8" s="112"/>
      <c r="Y8" s="112"/>
    </row>
    <row r="9" spans="1:25" x14ac:dyDescent="0.3">
      <c r="A9" s="7" t="s">
        <v>179</v>
      </c>
      <c r="B9" s="62" t="s">
        <v>65</v>
      </c>
      <c r="C9" s="52" t="s">
        <v>19</v>
      </c>
      <c r="D9" s="286" t="s">
        <v>115</v>
      </c>
      <c r="E9" s="88">
        <v>60</v>
      </c>
      <c r="F9" s="68" t="s">
        <v>109</v>
      </c>
      <c r="G9" s="146">
        <v>3</v>
      </c>
      <c r="H9" s="91">
        <v>60</v>
      </c>
      <c r="I9" s="68" t="s">
        <v>110</v>
      </c>
      <c r="J9" s="147">
        <v>3</v>
      </c>
      <c r="K9" s="148">
        <v>60</v>
      </c>
      <c r="L9" s="73" t="s">
        <v>110</v>
      </c>
      <c r="M9" s="73">
        <v>3</v>
      </c>
      <c r="N9" s="74"/>
      <c r="O9" s="74"/>
      <c r="P9" s="97"/>
      <c r="Q9" s="72">
        <f t="shared" si="0"/>
        <v>180</v>
      </c>
      <c r="R9" s="73">
        <f t="shared" si="1"/>
        <v>9</v>
      </c>
      <c r="S9" s="112"/>
      <c r="T9" s="112"/>
      <c r="U9" s="112"/>
      <c r="V9" s="112"/>
      <c r="W9" s="112"/>
      <c r="X9" s="112"/>
      <c r="Y9" s="112"/>
    </row>
    <row r="10" spans="1:25" x14ac:dyDescent="0.3">
      <c r="A10" s="7" t="s">
        <v>177</v>
      </c>
      <c r="B10" s="62" t="s">
        <v>23</v>
      </c>
      <c r="C10" s="52" t="s">
        <v>19</v>
      </c>
      <c r="D10" s="86" t="s">
        <v>21</v>
      </c>
      <c r="E10" s="92">
        <v>30</v>
      </c>
      <c r="F10" s="91" t="s">
        <v>109</v>
      </c>
      <c r="G10" s="93">
        <v>2</v>
      </c>
      <c r="H10" s="68">
        <v>30</v>
      </c>
      <c r="I10" s="91" t="s">
        <v>109</v>
      </c>
      <c r="J10" s="94">
        <v>2</v>
      </c>
      <c r="K10" s="88">
        <v>30</v>
      </c>
      <c r="L10" s="91" t="s">
        <v>109</v>
      </c>
      <c r="M10" s="146">
        <v>2</v>
      </c>
      <c r="N10" s="91">
        <v>30</v>
      </c>
      <c r="O10" s="91" t="s">
        <v>109</v>
      </c>
      <c r="P10" s="147">
        <v>2</v>
      </c>
      <c r="Q10" s="72">
        <f t="shared" si="0"/>
        <v>120</v>
      </c>
      <c r="R10" s="73">
        <f t="shared" si="1"/>
        <v>8</v>
      </c>
      <c r="S10" s="112"/>
      <c r="T10" s="112"/>
      <c r="U10" s="112"/>
      <c r="V10" s="112"/>
      <c r="W10" s="112"/>
      <c r="X10" s="112"/>
      <c r="Y10" s="112"/>
    </row>
    <row r="11" spans="1:25" x14ac:dyDescent="0.3">
      <c r="A11" s="7" t="s">
        <v>177</v>
      </c>
      <c r="B11" s="98" t="s">
        <v>66</v>
      </c>
      <c r="C11" s="52" t="s">
        <v>19</v>
      </c>
      <c r="D11" s="86" t="s">
        <v>21</v>
      </c>
      <c r="E11" s="92">
        <v>15</v>
      </c>
      <c r="F11" s="91" t="s">
        <v>109</v>
      </c>
      <c r="G11" s="93">
        <v>1</v>
      </c>
      <c r="H11" s="68">
        <v>15</v>
      </c>
      <c r="I11" s="91" t="s">
        <v>109</v>
      </c>
      <c r="J11" s="94">
        <v>1</v>
      </c>
      <c r="K11" s="88">
        <v>15</v>
      </c>
      <c r="L11" s="91" t="s">
        <v>109</v>
      </c>
      <c r="M11" s="146">
        <v>1</v>
      </c>
      <c r="N11" s="91">
        <v>15</v>
      </c>
      <c r="O11" s="91" t="s">
        <v>109</v>
      </c>
      <c r="P11" s="147">
        <v>1</v>
      </c>
      <c r="Q11" s="72">
        <f t="shared" si="0"/>
        <v>60</v>
      </c>
      <c r="R11" s="73">
        <f t="shared" si="1"/>
        <v>4</v>
      </c>
      <c r="S11" s="112"/>
      <c r="T11" s="112"/>
      <c r="U11" s="112"/>
      <c r="V11" s="112"/>
      <c r="W11" s="112"/>
      <c r="X11" s="112"/>
      <c r="Y11" s="112"/>
    </row>
    <row r="12" spans="1:25" x14ac:dyDescent="0.3">
      <c r="A12" s="7" t="s">
        <v>178</v>
      </c>
      <c r="B12" s="141" t="s">
        <v>78</v>
      </c>
      <c r="C12" s="145" t="s">
        <v>16</v>
      </c>
      <c r="D12" s="286" t="s">
        <v>115</v>
      </c>
      <c r="E12" s="88">
        <v>30</v>
      </c>
      <c r="F12" s="91" t="s">
        <v>109</v>
      </c>
      <c r="G12" s="146">
        <v>1</v>
      </c>
      <c r="H12" s="91">
        <v>30</v>
      </c>
      <c r="I12" s="91" t="s">
        <v>110</v>
      </c>
      <c r="J12" s="147">
        <v>1</v>
      </c>
      <c r="K12" s="88"/>
      <c r="L12" s="91"/>
      <c r="M12" s="146"/>
      <c r="N12" s="91"/>
      <c r="O12" s="91"/>
      <c r="P12" s="147"/>
      <c r="Q12" s="72">
        <f t="shared" si="0"/>
        <v>60</v>
      </c>
      <c r="R12" s="73">
        <f t="shared" si="1"/>
        <v>2</v>
      </c>
      <c r="S12" s="112"/>
      <c r="T12" s="112"/>
      <c r="U12" s="112"/>
      <c r="V12" s="112"/>
      <c r="W12" s="112"/>
      <c r="X12" s="112"/>
      <c r="Y12" s="112"/>
    </row>
    <row r="13" spans="1:25" x14ac:dyDescent="0.3">
      <c r="A13" s="7" t="s">
        <v>177</v>
      </c>
      <c r="B13" s="141" t="s">
        <v>77</v>
      </c>
      <c r="C13" s="145" t="s">
        <v>16</v>
      </c>
      <c r="D13" s="286" t="s">
        <v>115</v>
      </c>
      <c r="E13" s="88">
        <v>30</v>
      </c>
      <c r="F13" s="104" t="s">
        <v>109</v>
      </c>
      <c r="G13" s="105">
        <v>1</v>
      </c>
      <c r="H13" s="104">
        <v>30</v>
      </c>
      <c r="I13" s="104" t="s">
        <v>110</v>
      </c>
      <c r="J13" s="147">
        <v>1</v>
      </c>
      <c r="K13" s="148"/>
      <c r="L13" s="73"/>
      <c r="M13" s="73"/>
      <c r="N13" s="73"/>
      <c r="O13" s="73"/>
      <c r="P13" s="149"/>
      <c r="Q13" s="72">
        <f t="shared" si="0"/>
        <v>60</v>
      </c>
      <c r="R13" s="73">
        <f t="shared" si="1"/>
        <v>2</v>
      </c>
      <c r="S13" s="112"/>
      <c r="T13" s="112"/>
      <c r="U13" s="112"/>
      <c r="V13" s="112"/>
      <c r="W13" s="112"/>
      <c r="X13" s="112"/>
      <c r="Y13" s="112"/>
    </row>
    <row r="14" spans="1:25" ht="15" customHeight="1" x14ac:dyDescent="0.3">
      <c r="A14" s="7" t="s">
        <v>177</v>
      </c>
      <c r="B14" s="141" t="s">
        <v>133</v>
      </c>
      <c r="C14" s="145" t="s">
        <v>16</v>
      </c>
      <c r="D14" s="53" t="s">
        <v>115</v>
      </c>
      <c r="E14" s="65"/>
      <c r="F14" s="56"/>
      <c r="G14" s="17"/>
      <c r="H14" s="56">
        <v>30</v>
      </c>
      <c r="I14" s="56" t="s">
        <v>110</v>
      </c>
      <c r="J14" s="66">
        <v>2</v>
      </c>
      <c r="K14" s="148"/>
      <c r="L14" s="73"/>
      <c r="M14" s="73"/>
      <c r="N14" s="73"/>
      <c r="O14" s="73"/>
      <c r="P14" s="149"/>
      <c r="Q14" s="72">
        <f t="shared" si="0"/>
        <v>30</v>
      </c>
      <c r="R14" s="73">
        <f t="shared" si="1"/>
        <v>2</v>
      </c>
      <c r="S14" s="112"/>
      <c r="T14" s="112"/>
      <c r="U14" s="112"/>
      <c r="V14" s="112"/>
      <c r="W14" s="112"/>
      <c r="X14" s="112"/>
      <c r="Y14" s="112"/>
    </row>
    <row r="15" spans="1:25" x14ac:dyDescent="0.3">
      <c r="A15" s="7" t="s">
        <v>177</v>
      </c>
      <c r="B15" s="141" t="s">
        <v>134</v>
      </c>
      <c r="C15" s="145" t="s">
        <v>16</v>
      </c>
      <c r="D15" s="53" t="s">
        <v>115</v>
      </c>
      <c r="E15" s="63">
        <v>30</v>
      </c>
      <c r="F15" s="56" t="s">
        <v>110</v>
      </c>
      <c r="G15" s="55">
        <v>2</v>
      </c>
      <c r="H15" s="54"/>
      <c r="I15" s="56"/>
      <c r="J15" s="64"/>
      <c r="K15" s="148"/>
      <c r="L15" s="73"/>
      <c r="M15" s="73"/>
      <c r="N15" s="73"/>
      <c r="O15" s="73"/>
      <c r="P15" s="149"/>
      <c r="Q15" s="72">
        <f t="shared" si="0"/>
        <v>30</v>
      </c>
      <c r="R15" s="73">
        <f t="shared" si="1"/>
        <v>2</v>
      </c>
      <c r="S15" s="112"/>
      <c r="T15" s="112"/>
      <c r="U15" s="112"/>
      <c r="V15" s="112"/>
      <c r="W15" s="112"/>
      <c r="X15" s="112"/>
      <c r="Y15" s="112"/>
    </row>
    <row r="16" spans="1:25" x14ac:dyDescent="0.3">
      <c r="A16" s="7" t="s">
        <v>179</v>
      </c>
      <c r="B16" s="160" t="s">
        <v>89</v>
      </c>
      <c r="C16" s="142" t="s">
        <v>16</v>
      </c>
      <c r="D16" s="286" t="s">
        <v>115</v>
      </c>
      <c r="E16" s="63">
        <v>30</v>
      </c>
      <c r="F16" s="54" t="s">
        <v>95</v>
      </c>
      <c r="G16" s="55">
        <v>2</v>
      </c>
      <c r="H16" s="157"/>
      <c r="I16" s="157"/>
      <c r="J16" s="181"/>
      <c r="K16" s="88"/>
      <c r="L16" s="91"/>
      <c r="M16" s="105"/>
      <c r="N16" s="104"/>
      <c r="O16" s="91"/>
      <c r="P16" s="147"/>
      <c r="Q16" s="72">
        <f t="shared" si="0"/>
        <v>30</v>
      </c>
      <c r="R16" s="73">
        <f t="shared" si="1"/>
        <v>2</v>
      </c>
      <c r="S16" s="112"/>
      <c r="T16" s="112"/>
      <c r="U16" s="112"/>
      <c r="V16" s="112"/>
      <c r="W16" s="112"/>
      <c r="X16" s="112"/>
      <c r="Y16" s="112"/>
    </row>
    <row r="17" spans="1:25" x14ac:dyDescent="0.3">
      <c r="A17" s="7" t="s">
        <v>179</v>
      </c>
      <c r="B17" s="160" t="s">
        <v>145</v>
      </c>
      <c r="C17" s="142" t="s">
        <v>16</v>
      </c>
      <c r="D17" s="53" t="s">
        <v>115</v>
      </c>
      <c r="E17" s="245"/>
      <c r="F17" s="157"/>
      <c r="G17" s="157"/>
      <c r="H17" s="54">
        <v>30</v>
      </c>
      <c r="I17" s="54" t="s">
        <v>95</v>
      </c>
      <c r="J17" s="64">
        <v>2</v>
      </c>
      <c r="K17" s="88"/>
      <c r="L17" s="84"/>
      <c r="M17" s="17"/>
      <c r="N17" s="56"/>
      <c r="O17" s="178"/>
      <c r="P17" s="147"/>
      <c r="Q17" s="72">
        <f t="shared" si="0"/>
        <v>30</v>
      </c>
      <c r="R17" s="73">
        <f t="shared" si="1"/>
        <v>2</v>
      </c>
      <c r="S17" s="112"/>
      <c r="T17" s="112"/>
      <c r="U17" s="112"/>
      <c r="V17" s="112"/>
      <c r="W17" s="112"/>
      <c r="X17" s="112"/>
      <c r="Y17" s="112"/>
    </row>
    <row r="18" spans="1:25" x14ac:dyDescent="0.3">
      <c r="A18" s="7" t="s">
        <v>179</v>
      </c>
      <c r="B18" s="141" t="s">
        <v>99</v>
      </c>
      <c r="C18" s="145" t="s">
        <v>16</v>
      </c>
      <c r="D18" s="286" t="s">
        <v>115</v>
      </c>
      <c r="E18" s="63"/>
      <c r="F18" s="56"/>
      <c r="G18" s="55"/>
      <c r="H18" s="54"/>
      <c r="I18" s="56"/>
      <c r="J18" s="64"/>
      <c r="K18" s="54">
        <v>30</v>
      </c>
      <c r="L18" s="287" t="s">
        <v>95</v>
      </c>
      <c r="M18" s="55">
        <v>2</v>
      </c>
      <c r="N18" s="56"/>
      <c r="O18" s="178"/>
      <c r="P18" s="147"/>
      <c r="Q18" s="72">
        <f t="shared" si="0"/>
        <v>30</v>
      </c>
      <c r="R18" s="73">
        <f t="shared" si="1"/>
        <v>2</v>
      </c>
      <c r="S18" s="112"/>
      <c r="T18" s="112"/>
      <c r="U18" s="112"/>
      <c r="V18" s="112"/>
      <c r="W18" s="112"/>
      <c r="X18" s="112"/>
      <c r="Y18" s="112"/>
    </row>
    <row r="19" spans="1:25" x14ac:dyDescent="0.3">
      <c r="A19" s="7" t="s">
        <v>179</v>
      </c>
      <c r="B19" s="141" t="s">
        <v>40</v>
      </c>
      <c r="C19" s="145" t="s">
        <v>16</v>
      </c>
      <c r="D19" s="286" t="s">
        <v>115</v>
      </c>
      <c r="E19" s="63">
        <v>30</v>
      </c>
      <c r="F19" s="54" t="s">
        <v>109</v>
      </c>
      <c r="G19" s="55">
        <v>1</v>
      </c>
      <c r="H19" s="54">
        <v>30</v>
      </c>
      <c r="I19" s="54" t="s">
        <v>95</v>
      </c>
      <c r="J19" s="64">
        <v>2</v>
      </c>
      <c r="K19" s="88"/>
      <c r="L19" s="84"/>
      <c r="M19" s="17"/>
      <c r="N19" s="56"/>
      <c r="O19" s="178"/>
      <c r="P19" s="147"/>
      <c r="Q19" s="72">
        <f t="shared" si="0"/>
        <v>60</v>
      </c>
      <c r="R19" s="73">
        <f t="shared" si="1"/>
        <v>3</v>
      </c>
      <c r="S19" s="112"/>
      <c r="T19" s="112"/>
      <c r="U19" s="112"/>
      <c r="V19" s="112"/>
      <c r="W19" s="112"/>
      <c r="X19" s="112"/>
      <c r="Y19" s="112"/>
    </row>
    <row r="20" spans="1:25" ht="15.75" thickBot="1" x14ac:dyDescent="0.35">
      <c r="A20" s="7" t="s">
        <v>179</v>
      </c>
      <c r="B20" s="472" t="s">
        <v>43</v>
      </c>
      <c r="C20" s="185" t="s">
        <v>19</v>
      </c>
      <c r="D20" s="186" t="s">
        <v>113</v>
      </c>
      <c r="E20" s="151">
        <v>30</v>
      </c>
      <c r="F20" s="44" t="s">
        <v>110</v>
      </c>
      <c r="G20" s="101">
        <v>2</v>
      </c>
      <c r="H20" s="42">
        <v>30</v>
      </c>
      <c r="I20" s="44" t="s">
        <v>95</v>
      </c>
      <c r="J20" s="102">
        <v>3</v>
      </c>
      <c r="K20" s="103"/>
      <c r="L20" s="104"/>
      <c r="M20" s="43"/>
      <c r="N20" s="44"/>
      <c r="O20" s="104"/>
      <c r="P20" s="106"/>
      <c r="Q20" s="109">
        <f t="shared" si="0"/>
        <v>60</v>
      </c>
      <c r="R20" s="110">
        <f t="shared" si="1"/>
        <v>5</v>
      </c>
      <c r="S20" s="112"/>
      <c r="T20" s="112"/>
      <c r="U20" s="112"/>
      <c r="V20" s="112"/>
      <c r="W20" s="112"/>
      <c r="X20" s="112"/>
      <c r="Y20" s="112"/>
    </row>
    <row r="21" spans="1:25" ht="15.75" thickBot="1" x14ac:dyDescent="0.35">
      <c r="B21" s="643" t="s">
        <v>147</v>
      </c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663"/>
      <c r="Q21" s="664"/>
      <c r="R21" s="188">
        <v>2</v>
      </c>
      <c r="S21" s="112"/>
      <c r="T21" s="112"/>
      <c r="U21" s="112"/>
      <c r="V21" s="112"/>
      <c r="W21" s="112"/>
      <c r="X21" s="112"/>
      <c r="Y21" s="112"/>
    </row>
    <row r="22" spans="1:25" x14ac:dyDescent="0.3">
      <c r="B22" s="189"/>
      <c r="C22" s="190"/>
      <c r="D22" s="113" t="s">
        <v>36</v>
      </c>
      <c r="E22" s="58">
        <f>SUM(E4:E20)</f>
        <v>345</v>
      </c>
      <c r="F22" s="58"/>
      <c r="G22" s="114">
        <f>SUM(G4:G20)</f>
        <v>28</v>
      </c>
      <c r="H22" s="58">
        <f>SUM(H4:H20)</f>
        <v>345</v>
      </c>
      <c r="I22" s="58"/>
      <c r="J22" s="114">
        <f>SUM(J4:J20)</f>
        <v>30</v>
      </c>
      <c r="K22" s="115">
        <f>SUM(K4:K21)</f>
        <v>210</v>
      </c>
      <c r="L22" s="115"/>
      <c r="M22" s="116">
        <f>SUM(M4:M21)</f>
        <v>26</v>
      </c>
      <c r="N22" s="115">
        <f>SUM(N4:N20)</f>
        <v>109</v>
      </c>
      <c r="O22" s="115"/>
      <c r="P22" s="116">
        <f>SUM(P4:P20)</f>
        <v>34</v>
      </c>
      <c r="Q22" s="51">
        <f>SUM(Q4:Q20)</f>
        <v>1009</v>
      </c>
      <c r="R22" s="193">
        <f>SUM(R4:R20)</f>
        <v>118</v>
      </c>
      <c r="S22" s="112"/>
      <c r="T22" s="112"/>
      <c r="U22" s="112"/>
      <c r="V22" s="112"/>
      <c r="W22" s="112"/>
      <c r="X22" s="112"/>
      <c r="Y22" s="112"/>
    </row>
    <row r="23" spans="1:25" x14ac:dyDescent="0.3">
      <c r="B23" s="111"/>
      <c r="C23" s="111"/>
      <c r="D23" s="73" t="s">
        <v>37</v>
      </c>
      <c r="E23" s="637">
        <f>SUM(E22,H22)-(E10+E11+H10+H11)</f>
        <v>600</v>
      </c>
      <c r="F23" s="637"/>
      <c r="G23" s="637"/>
      <c r="H23" s="637">
        <f>SUM(G22,J22)</f>
        <v>58</v>
      </c>
      <c r="I23" s="637"/>
      <c r="J23" s="637"/>
      <c r="K23" s="637">
        <f>SUM(K22,N22)-(K10+K11+N10+N11)</f>
        <v>229</v>
      </c>
      <c r="L23" s="637"/>
      <c r="M23" s="637"/>
      <c r="N23" s="637">
        <f>SUM(M22,P22)</f>
        <v>60</v>
      </c>
      <c r="O23" s="637"/>
      <c r="P23" s="637"/>
      <c r="Q23" s="249"/>
      <c r="R23" s="234">
        <f>R22+R21</f>
        <v>120</v>
      </c>
      <c r="S23" s="112"/>
      <c r="T23" s="112"/>
      <c r="U23" s="112"/>
      <c r="V23" s="112"/>
      <c r="W23" s="112"/>
      <c r="X23" s="112"/>
      <c r="Y23" s="112"/>
    </row>
    <row r="24" spans="1:25" x14ac:dyDescent="0.3">
      <c r="B24" s="111"/>
      <c r="C24" s="111"/>
      <c r="D24" s="111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61">
        <f>SUM(R21,R20,R11,R10,R8,R7,R6,)</f>
        <v>38</v>
      </c>
      <c r="R24" s="195" t="s">
        <v>7</v>
      </c>
      <c r="S24" s="112"/>
      <c r="T24" s="112"/>
      <c r="U24" s="112"/>
      <c r="V24" s="112"/>
      <c r="W24" s="112"/>
      <c r="X24" s="112"/>
      <c r="Y24" s="112"/>
    </row>
    <row r="25" spans="1:25" x14ac:dyDescent="0.3"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285">
        <f>(Q24*100)/R23</f>
        <v>31.666666666666668</v>
      </c>
      <c r="R25" s="190"/>
      <c r="S25" s="112"/>
      <c r="T25" s="112"/>
      <c r="U25" s="112"/>
      <c r="V25" s="112"/>
      <c r="W25" s="112"/>
      <c r="X25" s="112"/>
      <c r="Y25" s="112"/>
    </row>
    <row r="26" spans="1:25" x14ac:dyDescent="0.3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x14ac:dyDescent="0.3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x14ac:dyDescent="0.3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x14ac:dyDescent="0.3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1:25" x14ac:dyDescent="0.3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25" x14ac:dyDescent="0.3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1:25" x14ac:dyDescent="0.3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2:25" x14ac:dyDescent="0.3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</sheetData>
  <sheetProtection selectLockedCells="1" selectUnlockedCells="1"/>
  <mergeCells count="17">
    <mergeCell ref="E23:G23"/>
    <mergeCell ref="H23:J23"/>
    <mergeCell ref="K23:M23"/>
    <mergeCell ref="N23:P23"/>
    <mergeCell ref="R2:R4"/>
    <mergeCell ref="E3:G3"/>
    <mergeCell ref="K2:P2"/>
    <mergeCell ref="Q2:Q4"/>
    <mergeCell ref="H3:J3"/>
    <mergeCell ref="K3:M3"/>
    <mergeCell ref="N3:P3"/>
    <mergeCell ref="E2:J2"/>
    <mergeCell ref="B1:R1"/>
    <mergeCell ref="B21:Q21"/>
    <mergeCell ref="B2:B4"/>
    <mergeCell ref="C2:C4"/>
    <mergeCell ref="D2:D4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X33"/>
  <sheetViews>
    <sheetView zoomScaleNormal="100" workbookViewId="0">
      <selection activeCell="A5" sqref="A5"/>
    </sheetView>
  </sheetViews>
  <sheetFormatPr defaultColWidth="11.42578125" defaultRowHeight="15" x14ac:dyDescent="0.3"/>
  <cols>
    <col min="1" max="1" width="11.42578125" style="7"/>
    <col min="2" max="2" width="32.85546875" style="7" bestFit="1" customWidth="1"/>
    <col min="3" max="3" width="13.5703125" style="7" bestFit="1" customWidth="1"/>
    <col min="4" max="4" width="9" style="7" bestFit="1" customWidth="1"/>
    <col min="5" max="5" width="5.28515625" style="7" bestFit="1" customWidth="1"/>
    <col min="6" max="6" width="3.42578125" style="7" bestFit="1" customWidth="1"/>
    <col min="7" max="7" width="5.28515625" style="7" customWidth="1"/>
    <col min="8" max="8" width="5.28515625" style="7" bestFit="1" customWidth="1"/>
    <col min="9" max="9" width="3.42578125" style="7" bestFit="1" customWidth="1"/>
    <col min="10" max="10" width="5.28515625" style="7" customWidth="1"/>
    <col min="11" max="11" width="5.28515625" style="7" bestFit="1" customWidth="1"/>
    <col min="12" max="12" width="3.42578125" style="7" bestFit="1" customWidth="1"/>
    <col min="13" max="13" width="5.42578125" style="7" bestFit="1" customWidth="1"/>
    <col min="14" max="14" width="5.28515625" style="7" bestFit="1" customWidth="1"/>
    <col min="15" max="15" width="3.42578125" style="7" bestFit="1" customWidth="1"/>
    <col min="16" max="16" width="5.42578125" style="7" bestFit="1" customWidth="1"/>
    <col min="17" max="17" width="5.7109375" style="7" bestFit="1" customWidth="1"/>
    <col min="18" max="18" width="6.28515625" style="7" bestFit="1" customWidth="1"/>
    <col min="19" max="16384" width="11.42578125" style="7"/>
  </cols>
  <sheetData>
    <row r="1" spans="1:24" ht="15.75" thickBot="1" x14ac:dyDescent="0.35">
      <c r="B1" s="621" t="s">
        <v>152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1"/>
      <c r="R1" s="621"/>
      <c r="S1" s="112"/>
      <c r="T1" s="112"/>
      <c r="U1" s="112"/>
      <c r="V1" s="112"/>
      <c r="W1" s="112"/>
      <c r="X1" s="112"/>
    </row>
    <row r="2" spans="1:24" x14ac:dyDescent="0.3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29" t="s">
        <v>6</v>
      </c>
      <c r="R2" s="630" t="s">
        <v>7</v>
      </c>
      <c r="S2" s="112"/>
      <c r="T2" s="112"/>
      <c r="U2" s="112"/>
      <c r="V2" s="112"/>
      <c r="W2" s="112"/>
      <c r="X2" s="112"/>
    </row>
    <row r="3" spans="1:24" x14ac:dyDescent="0.3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29"/>
      <c r="R3" s="630"/>
      <c r="S3" s="112"/>
      <c r="T3" s="112"/>
      <c r="U3" s="112"/>
      <c r="V3" s="112"/>
      <c r="W3" s="112"/>
      <c r="X3" s="112"/>
    </row>
    <row r="4" spans="1:24" ht="15.75" thickBot="1" x14ac:dyDescent="0.35">
      <c r="B4" s="637"/>
      <c r="C4" s="630"/>
      <c r="D4" s="638"/>
      <c r="E4" s="26" t="s">
        <v>14</v>
      </c>
      <c r="F4" s="27" t="s">
        <v>15</v>
      </c>
      <c r="G4" s="28" t="s">
        <v>7</v>
      </c>
      <c r="H4" s="27" t="s">
        <v>14</v>
      </c>
      <c r="I4" s="27" t="s">
        <v>15</v>
      </c>
      <c r="J4" s="29" t="s">
        <v>7</v>
      </c>
      <c r="K4" s="30" t="s">
        <v>14</v>
      </c>
      <c r="L4" s="27" t="s">
        <v>15</v>
      </c>
      <c r="M4" s="31" t="s">
        <v>7</v>
      </c>
      <c r="N4" s="32" t="s">
        <v>14</v>
      </c>
      <c r="O4" s="27" t="s">
        <v>15</v>
      </c>
      <c r="P4" s="33" t="s">
        <v>7</v>
      </c>
      <c r="Q4" s="629"/>
      <c r="R4" s="630"/>
      <c r="S4" s="112"/>
      <c r="T4" s="112"/>
      <c r="U4" s="112"/>
      <c r="V4" s="112"/>
      <c r="W4" s="112"/>
      <c r="X4" s="112"/>
    </row>
    <row r="5" spans="1:24" ht="15" customHeight="1" x14ac:dyDescent="0.3">
      <c r="A5" s="7" t="s">
        <v>178</v>
      </c>
      <c r="B5" s="62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10</v>
      </c>
      <c r="H5" s="47">
        <v>30</v>
      </c>
      <c r="I5" s="47" t="s">
        <v>108</v>
      </c>
      <c r="J5" s="40">
        <v>10</v>
      </c>
      <c r="K5" s="137">
        <v>30</v>
      </c>
      <c r="L5" s="47" t="s">
        <v>108</v>
      </c>
      <c r="M5" s="138">
        <v>12</v>
      </c>
      <c r="N5" s="139">
        <v>30</v>
      </c>
      <c r="O5" s="47" t="s">
        <v>109</v>
      </c>
      <c r="P5" s="140">
        <v>26</v>
      </c>
      <c r="Q5" s="72">
        <f t="shared" ref="Q5:Q21" si="0">SUM(E5,H5,K5,N5)</f>
        <v>120</v>
      </c>
      <c r="R5" s="73">
        <f t="shared" ref="R5:R21" si="1">SUM(G5,J5,M5,P5)</f>
        <v>58</v>
      </c>
      <c r="S5" s="112"/>
      <c r="T5" s="112"/>
      <c r="U5" s="112"/>
      <c r="V5" s="112"/>
      <c r="W5" s="112"/>
      <c r="X5" s="112"/>
    </row>
    <row r="6" spans="1:24" x14ac:dyDescent="0.3">
      <c r="A6" s="7" t="s">
        <v>177</v>
      </c>
      <c r="B6" s="62" t="s">
        <v>38</v>
      </c>
      <c r="C6" s="52" t="s">
        <v>19</v>
      </c>
      <c r="D6" s="86" t="s">
        <v>113</v>
      </c>
      <c r="E6" s="92"/>
      <c r="F6" s="68"/>
      <c r="G6" s="93"/>
      <c r="H6" s="68"/>
      <c r="I6" s="68"/>
      <c r="J6" s="94"/>
      <c r="K6" s="88">
        <v>15</v>
      </c>
      <c r="L6" s="68" t="s">
        <v>109</v>
      </c>
      <c r="M6" s="146">
        <v>3</v>
      </c>
      <c r="N6" s="91"/>
      <c r="O6" s="68"/>
      <c r="P6" s="147"/>
      <c r="Q6" s="72">
        <f t="shared" si="0"/>
        <v>15</v>
      </c>
      <c r="R6" s="73">
        <f t="shared" si="1"/>
        <v>3</v>
      </c>
      <c r="S6" s="112"/>
      <c r="T6" s="112"/>
      <c r="U6" s="112"/>
      <c r="V6" s="112"/>
      <c r="W6" s="112"/>
      <c r="X6" s="112"/>
    </row>
    <row r="7" spans="1:24" x14ac:dyDescent="0.3">
      <c r="A7" s="7" t="s">
        <v>177</v>
      </c>
      <c r="B7" s="62" t="s">
        <v>39</v>
      </c>
      <c r="C7" s="52" t="s">
        <v>19</v>
      </c>
      <c r="D7" s="86" t="s">
        <v>94</v>
      </c>
      <c r="E7" s="92"/>
      <c r="F7" s="68"/>
      <c r="G7" s="93"/>
      <c r="H7" s="68"/>
      <c r="I7" s="68"/>
      <c r="J7" s="94"/>
      <c r="K7" s="88"/>
      <c r="L7" s="68"/>
      <c r="M7" s="146"/>
      <c r="N7" s="91">
        <v>4</v>
      </c>
      <c r="O7" s="68" t="s">
        <v>109</v>
      </c>
      <c r="P7" s="147">
        <v>4</v>
      </c>
      <c r="Q7" s="72">
        <f t="shared" si="0"/>
        <v>4</v>
      </c>
      <c r="R7" s="73">
        <f t="shared" si="1"/>
        <v>4</v>
      </c>
      <c r="S7" s="112"/>
      <c r="T7" s="112"/>
      <c r="U7" s="112"/>
      <c r="V7" s="112"/>
      <c r="W7" s="112"/>
      <c r="X7" s="112"/>
    </row>
    <row r="8" spans="1:24" x14ac:dyDescent="0.3">
      <c r="A8" s="7" t="s">
        <v>177</v>
      </c>
      <c r="B8" s="62" t="s">
        <v>18</v>
      </c>
      <c r="C8" s="52" t="s">
        <v>19</v>
      </c>
      <c r="D8" s="53" t="s">
        <v>115</v>
      </c>
      <c r="E8" s="88">
        <v>30</v>
      </c>
      <c r="F8" s="68" t="s">
        <v>108</v>
      </c>
      <c r="G8" s="146">
        <v>5</v>
      </c>
      <c r="H8" s="91">
        <v>30</v>
      </c>
      <c r="I8" s="68" t="s">
        <v>108</v>
      </c>
      <c r="J8" s="147">
        <v>5</v>
      </c>
      <c r="K8" s="96"/>
      <c r="L8" s="74"/>
      <c r="M8" s="99"/>
      <c r="N8" s="99"/>
      <c r="O8" s="74"/>
      <c r="P8" s="97"/>
      <c r="Q8" s="72">
        <f t="shared" si="0"/>
        <v>60</v>
      </c>
      <c r="R8" s="73">
        <f t="shared" si="1"/>
        <v>10</v>
      </c>
      <c r="S8" s="112"/>
      <c r="T8" s="112"/>
      <c r="U8" s="112"/>
      <c r="V8" s="112"/>
      <c r="W8" s="112"/>
      <c r="X8" s="112"/>
    </row>
    <row r="9" spans="1:24" x14ac:dyDescent="0.3">
      <c r="A9" s="7" t="s">
        <v>177</v>
      </c>
      <c r="B9" s="62" t="s">
        <v>120</v>
      </c>
      <c r="C9" s="52" t="s">
        <v>19</v>
      </c>
      <c r="D9" s="53" t="s">
        <v>115</v>
      </c>
      <c r="E9" s="88">
        <v>15</v>
      </c>
      <c r="F9" s="68" t="s">
        <v>108</v>
      </c>
      <c r="G9" s="146">
        <v>5</v>
      </c>
      <c r="H9" s="91">
        <v>15</v>
      </c>
      <c r="I9" s="68" t="s">
        <v>108</v>
      </c>
      <c r="J9" s="147">
        <v>5</v>
      </c>
      <c r="K9" s="96"/>
      <c r="L9" s="82"/>
      <c r="M9" s="83"/>
      <c r="N9" s="83"/>
      <c r="O9" s="145"/>
      <c r="P9" s="97"/>
      <c r="Q9" s="640" t="s">
        <v>123</v>
      </c>
      <c r="R9" s="641"/>
      <c r="S9" s="177"/>
      <c r="T9" s="112"/>
      <c r="U9" s="112"/>
      <c r="V9" s="112"/>
      <c r="W9" s="112"/>
      <c r="X9" s="112"/>
    </row>
    <row r="10" spans="1:24" x14ac:dyDescent="0.3">
      <c r="A10" s="7" t="s">
        <v>178</v>
      </c>
      <c r="B10" s="62" t="s">
        <v>20</v>
      </c>
      <c r="C10" s="74" t="s">
        <v>16</v>
      </c>
      <c r="D10" s="82" t="s">
        <v>94</v>
      </c>
      <c r="E10" s="88">
        <v>15</v>
      </c>
      <c r="F10" s="91" t="s">
        <v>109</v>
      </c>
      <c r="G10" s="146">
        <v>2</v>
      </c>
      <c r="H10" s="91">
        <v>15</v>
      </c>
      <c r="I10" s="91" t="s">
        <v>95</v>
      </c>
      <c r="J10" s="147">
        <v>2</v>
      </c>
      <c r="K10" s="96"/>
      <c r="L10" s="82"/>
      <c r="M10" s="83"/>
      <c r="N10" s="83"/>
      <c r="O10" s="145"/>
      <c r="P10" s="97"/>
      <c r="Q10" s="72">
        <f t="shared" si="0"/>
        <v>30</v>
      </c>
      <c r="R10" s="73">
        <f t="shared" si="1"/>
        <v>4</v>
      </c>
      <c r="S10" s="112"/>
      <c r="T10" s="112"/>
      <c r="U10" s="112"/>
      <c r="V10" s="112"/>
      <c r="W10" s="112"/>
      <c r="X10" s="112"/>
    </row>
    <row r="11" spans="1:24" x14ac:dyDescent="0.3">
      <c r="A11" s="7" t="s">
        <v>177</v>
      </c>
      <c r="B11" s="62" t="s">
        <v>23</v>
      </c>
      <c r="C11" s="52" t="s">
        <v>19</v>
      </c>
      <c r="D11" s="86" t="s">
        <v>21</v>
      </c>
      <c r="E11" s="92">
        <v>45</v>
      </c>
      <c r="F11" s="91" t="s">
        <v>109</v>
      </c>
      <c r="G11" s="93">
        <v>3</v>
      </c>
      <c r="H11" s="68">
        <v>45</v>
      </c>
      <c r="I11" s="91" t="s">
        <v>109</v>
      </c>
      <c r="J11" s="94">
        <v>3</v>
      </c>
      <c r="K11" s="88">
        <v>45</v>
      </c>
      <c r="L11" s="84" t="s">
        <v>109</v>
      </c>
      <c r="M11" s="17">
        <v>3</v>
      </c>
      <c r="N11" s="56">
        <v>45</v>
      </c>
      <c r="O11" s="178" t="s">
        <v>109</v>
      </c>
      <c r="P11" s="147">
        <v>3</v>
      </c>
      <c r="Q11" s="72">
        <f t="shared" si="0"/>
        <v>180</v>
      </c>
      <c r="R11" s="73">
        <f t="shared" si="1"/>
        <v>12</v>
      </c>
      <c r="S11" s="112"/>
      <c r="T11" s="112"/>
      <c r="U11" s="112"/>
      <c r="V11" s="112"/>
      <c r="W11" s="112"/>
      <c r="X11" s="112"/>
    </row>
    <row r="12" spans="1:24" x14ac:dyDescent="0.3">
      <c r="A12" s="7" t="s">
        <v>177</v>
      </c>
      <c r="B12" s="62" t="s">
        <v>60</v>
      </c>
      <c r="C12" s="74" t="s">
        <v>16</v>
      </c>
      <c r="D12" s="86" t="s">
        <v>113</v>
      </c>
      <c r="E12" s="88">
        <v>30</v>
      </c>
      <c r="F12" s="91" t="s">
        <v>109</v>
      </c>
      <c r="G12" s="146">
        <v>1</v>
      </c>
      <c r="H12" s="91">
        <v>30</v>
      </c>
      <c r="I12" s="91" t="s">
        <v>95</v>
      </c>
      <c r="J12" s="147">
        <v>2</v>
      </c>
      <c r="K12" s="96"/>
      <c r="L12" s="82"/>
      <c r="M12" s="83"/>
      <c r="N12" s="83"/>
      <c r="O12" s="145"/>
      <c r="P12" s="97"/>
      <c r="Q12" s="72">
        <f t="shared" si="0"/>
        <v>60</v>
      </c>
      <c r="R12" s="73">
        <f t="shared" si="1"/>
        <v>3</v>
      </c>
      <c r="S12" s="112"/>
      <c r="T12" s="112"/>
      <c r="U12" s="112"/>
      <c r="V12" s="112"/>
      <c r="W12" s="112"/>
      <c r="X12" s="112"/>
    </row>
    <row r="13" spans="1:24" x14ac:dyDescent="0.3">
      <c r="A13" s="7" t="s">
        <v>177</v>
      </c>
      <c r="B13" s="62" t="s">
        <v>24</v>
      </c>
      <c r="C13" s="74" t="s">
        <v>16</v>
      </c>
      <c r="D13" s="53" t="s">
        <v>115</v>
      </c>
      <c r="E13" s="92">
        <v>30</v>
      </c>
      <c r="F13" s="68" t="s">
        <v>109</v>
      </c>
      <c r="G13" s="93">
        <v>1</v>
      </c>
      <c r="H13" s="68">
        <v>30</v>
      </c>
      <c r="I13" s="68" t="s">
        <v>95</v>
      </c>
      <c r="J13" s="94">
        <v>2</v>
      </c>
      <c r="K13" s="88"/>
      <c r="L13" s="91"/>
      <c r="M13" s="116"/>
      <c r="N13" s="115"/>
      <c r="O13" s="91"/>
      <c r="P13" s="147"/>
      <c r="Q13" s="72">
        <f t="shared" si="0"/>
        <v>60</v>
      </c>
      <c r="R13" s="73">
        <f t="shared" si="1"/>
        <v>3</v>
      </c>
      <c r="S13" s="112"/>
      <c r="T13" s="112"/>
      <c r="U13" s="112"/>
      <c r="V13" s="112"/>
      <c r="W13" s="112"/>
      <c r="X13" s="112"/>
    </row>
    <row r="14" spans="1:24" ht="15" customHeight="1" x14ac:dyDescent="0.3">
      <c r="A14" s="7" t="s">
        <v>177</v>
      </c>
      <c r="B14" s="62" t="s">
        <v>133</v>
      </c>
      <c r="C14" s="74" t="s">
        <v>16</v>
      </c>
      <c r="D14" s="53" t="s">
        <v>115</v>
      </c>
      <c r="E14" s="88"/>
      <c r="F14" s="91"/>
      <c r="G14" s="146"/>
      <c r="H14" s="104">
        <v>30</v>
      </c>
      <c r="I14" s="104" t="s">
        <v>110</v>
      </c>
      <c r="J14" s="147">
        <v>2</v>
      </c>
      <c r="K14" s="88"/>
      <c r="L14" s="91"/>
      <c r="M14" s="146"/>
      <c r="N14" s="91"/>
      <c r="O14" s="91"/>
      <c r="P14" s="147"/>
      <c r="Q14" s="72">
        <f t="shared" si="0"/>
        <v>30</v>
      </c>
      <c r="R14" s="73">
        <f t="shared" si="1"/>
        <v>2</v>
      </c>
      <c r="S14" s="112"/>
      <c r="T14" s="112"/>
      <c r="U14" s="112"/>
      <c r="V14" s="112"/>
      <c r="W14" s="112"/>
      <c r="X14" s="112"/>
    </row>
    <row r="15" spans="1:24" x14ac:dyDescent="0.3">
      <c r="A15" s="7" t="s">
        <v>177</v>
      </c>
      <c r="B15" s="62" t="s">
        <v>134</v>
      </c>
      <c r="C15" s="74" t="s">
        <v>16</v>
      </c>
      <c r="D15" s="53" t="s">
        <v>115</v>
      </c>
      <c r="E15" s="151">
        <v>30</v>
      </c>
      <c r="F15" s="104" t="s">
        <v>110</v>
      </c>
      <c r="G15" s="179">
        <v>2</v>
      </c>
      <c r="H15" s="54"/>
      <c r="I15" s="56"/>
      <c r="J15" s="64"/>
      <c r="K15" s="88"/>
      <c r="L15" s="91"/>
      <c r="M15" s="146"/>
      <c r="N15" s="91"/>
      <c r="O15" s="91"/>
      <c r="P15" s="147"/>
      <c r="Q15" s="72">
        <f t="shared" si="0"/>
        <v>30</v>
      </c>
      <c r="R15" s="73">
        <f t="shared" si="1"/>
        <v>2</v>
      </c>
      <c r="S15" s="112"/>
      <c r="T15" s="112"/>
      <c r="U15" s="112"/>
      <c r="V15" s="112"/>
      <c r="W15" s="112"/>
      <c r="X15" s="112"/>
    </row>
    <row r="16" spans="1:24" x14ac:dyDescent="0.3">
      <c r="A16" s="7" t="s">
        <v>179</v>
      </c>
      <c r="B16" s="95" t="s">
        <v>89</v>
      </c>
      <c r="C16" s="52" t="s">
        <v>16</v>
      </c>
      <c r="D16" s="53" t="s">
        <v>115</v>
      </c>
      <c r="E16" s="180">
        <v>30</v>
      </c>
      <c r="F16" s="54" t="s">
        <v>95</v>
      </c>
      <c r="G16" s="55">
        <v>2</v>
      </c>
      <c r="H16" s="157"/>
      <c r="I16" s="157"/>
      <c r="J16" s="181"/>
      <c r="K16" s="88"/>
      <c r="L16" s="91"/>
      <c r="M16" s="146"/>
      <c r="N16" s="91"/>
      <c r="O16" s="91"/>
      <c r="P16" s="147"/>
      <c r="Q16" s="72">
        <f t="shared" si="0"/>
        <v>30</v>
      </c>
      <c r="R16" s="73">
        <f t="shared" si="1"/>
        <v>2</v>
      </c>
      <c r="S16" s="112"/>
      <c r="T16" s="112"/>
      <c r="U16" s="112"/>
      <c r="V16" s="112"/>
      <c r="W16" s="112"/>
      <c r="X16" s="112"/>
    </row>
    <row r="17" spans="1:24" x14ac:dyDescent="0.3">
      <c r="A17" s="7" t="s">
        <v>179</v>
      </c>
      <c r="B17" s="95" t="s">
        <v>145</v>
      </c>
      <c r="C17" s="52" t="s">
        <v>16</v>
      </c>
      <c r="D17" s="53" t="s">
        <v>115</v>
      </c>
      <c r="E17" s="182"/>
      <c r="F17" s="157"/>
      <c r="G17" s="157"/>
      <c r="H17" s="54">
        <v>30</v>
      </c>
      <c r="I17" s="54" t="s">
        <v>95</v>
      </c>
      <c r="J17" s="64">
        <v>2</v>
      </c>
      <c r="K17" s="88"/>
      <c r="L17" s="91"/>
      <c r="M17" s="146"/>
      <c r="N17" s="91"/>
      <c r="O17" s="91"/>
      <c r="P17" s="147"/>
      <c r="Q17" s="72">
        <f t="shared" si="0"/>
        <v>30</v>
      </c>
      <c r="R17" s="73">
        <f t="shared" si="1"/>
        <v>2</v>
      </c>
      <c r="S17" s="112"/>
      <c r="T17" s="112"/>
      <c r="U17" s="112"/>
      <c r="V17" s="112"/>
      <c r="W17" s="112"/>
      <c r="X17" s="112"/>
    </row>
    <row r="18" spans="1:24" x14ac:dyDescent="0.3">
      <c r="A18" s="7" t="s">
        <v>179</v>
      </c>
      <c r="B18" s="62" t="s">
        <v>99</v>
      </c>
      <c r="C18" s="74" t="s">
        <v>16</v>
      </c>
      <c r="D18" s="53" t="s">
        <v>115</v>
      </c>
      <c r="E18" s="180"/>
      <c r="F18" s="56"/>
      <c r="G18" s="55"/>
      <c r="H18" s="167"/>
      <c r="I18" s="183"/>
      <c r="J18" s="94"/>
      <c r="K18" s="180">
        <v>30</v>
      </c>
      <c r="L18" s="56" t="s">
        <v>95</v>
      </c>
      <c r="M18" s="55">
        <v>2</v>
      </c>
      <c r="N18" s="91"/>
      <c r="O18" s="91"/>
      <c r="P18" s="147"/>
      <c r="Q18" s="72">
        <f t="shared" si="0"/>
        <v>30</v>
      </c>
      <c r="R18" s="73">
        <f t="shared" si="1"/>
        <v>2</v>
      </c>
      <c r="S18" s="112"/>
      <c r="T18" s="112"/>
      <c r="U18" s="112"/>
      <c r="V18" s="112"/>
      <c r="W18" s="112"/>
      <c r="X18" s="112"/>
    </row>
    <row r="19" spans="1:24" x14ac:dyDescent="0.3">
      <c r="A19" s="7" t="s">
        <v>177</v>
      </c>
      <c r="B19" s="62" t="s">
        <v>40</v>
      </c>
      <c r="C19" s="74" t="s">
        <v>16</v>
      </c>
      <c r="D19" s="53" t="s">
        <v>115</v>
      </c>
      <c r="E19" s="143">
        <v>30</v>
      </c>
      <c r="F19" s="58" t="s">
        <v>109</v>
      </c>
      <c r="G19" s="114">
        <v>1</v>
      </c>
      <c r="H19" s="58">
        <v>30</v>
      </c>
      <c r="I19" s="68" t="s">
        <v>95</v>
      </c>
      <c r="J19" s="94">
        <v>2</v>
      </c>
      <c r="K19" s="88"/>
      <c r="L19" s="91"/>
      <c r="M19" s="146"/>
      <c r="N19" s="91"/>
      <c r="O19" s="91"/>
      <c r="P19" s="147"/>
      <c r="Q19" s="72">
        <f t="shared" si="0"/>
        <v>60</v>
      </c>
      <c r="R19" s="73">
        <f t="shared" si="1"/>
        <v>3</v>
      </c>
      <c r="S19" s="112"/>
      <c r="T19" s="112"/>
      <c r="U19" s="112"/>
      <c r="V19" s="112"/>
      <c r="W19" s="112"/>
      <c r="X19" s="112"/>
    </row>
    <row r="20" spans="1:24" x14ac:dyDescent="0.3">
      <c r="A20" s="7" t="s">
        <v>177</v>
      </c>
      <c r="B20" s="62" t="s">
        <v>41</v>
      </c>
      <c r="C20" s="74" t="s">
        <v>16</v>
      </c>
      <c r="D20" s="53" t="s">
        <v>115</v>
      </c>
      <c r="E20" s="92">
        <v>30</v>
      </c>
      <c r="F20" s="91" t="s">
        <v>109</v>
      </c>
      <c r="G20" s="93">
        <v>1</v>
      </c>
      <c r="H20" s="68">
        <v>30</v>
      </c>
      <c r="I20" s="68" t="s">
        <v>95</v>
      </c>
      <c r="J20" s="94">
        <v>2</v>
      </c>
      <c r="K20" s="88"/>
      <c r="L20" s="91"/>
      <c r="M20" s="146"/>
      <c r="N20" s="91"/>
      <c r="O20" s="91"/>
      <c r="P20" s="147"/>
      <c r="Q20" s="109">
        <f t="shared" si="0"/>
        <v>60</v>
      </c>
      <c r="R20" s="73">
        <f t="shared" si="1"/>
        <v>3</v>
      </c>
      <c r="S20" s="112"/>
      <c r="T20" s="112"/>
      <c r="U20" s="112"/>
      <c r="V20" s="112"/>
      <c r="W20" s="112"/>
      <c r="X20" s="112"/>
    </row>
    <row r="21" spans="1:24" ht="15.75" thickBot="1" x14ac:dyDescent="0.35">
      <c r="A21" s="7" t="s">
        <v>179</v>
      </c>
      <c r="B21" s="184" t="s">
        <v>43</v>
      </c>
      <c r="C21" s="185" t="s">
        <v>19</v>
      </c>
      <c r="D21" s="186" t="s">
        <v>113</v>
      </c>
      <c r="E21" s="151">
        <v>30</v>
      </c>
      <c r="F21" s="104" t="s">
        <v>110</v>
      </c>
      <c r="G21" s="152">
        <v>2</v>
      </c>
      <c r="H21" s="77">
        <v>30</v>
      </c>
      <c r="I21" s="104" t="s">
        <v>95</v>
      </c>
      <c r="J21" s="102">
        <v>3</v>
      </c>
      <c r="K21" s="103"/>
      <c r="L21" s="104"/>
      <c r="M21" s="105"/>
      <c r="N21" s="104"/>
      <c r="O21" s="104"/>
      <c r="P21" s="106"/>
      <c r="Q21" s="187">
        <f t="shared" si="0"/>
        <v>60</v>
      </c>
      <c r="R21" s="109">
        <f t="shared" si="1"/>
        <v>5</v>
      </c>
      <c r="S21" s="112"/>
      <c r="T21" s="112"/>
      <c r="U21" s="112"/>
      <c r="V21" s="112"/>
      <c r="W21" s="112"/>
      <c r="X21" s="112"/>
    </row>
    <row r="22" spans="1:24" ht="15.75" thickBot="1" x14ac:dyDescent="0.35">
      <c r="B22" s="643" t="s">
        <v>147</v>
      </c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5"/>
      <c r="R22" s="188">
        <v>2</v>
      </c>
      <c r="S22" s="112"/>
      <c r="T22" s="112"/>
      <c r="U22" s="112"/>
      <c r="V22" s="112"/>
      <c r="W22" s="112"/>
      <c r="X22" s="112"/>
    </row>
    <row r="23" spans="1:24" x14ac:dyDescent="0.3">
      <c r="B23" s="189"/>
      <c r="C23" s="190"/>
      <c r="D23" s="166" t="s">
        <v>36</v>
      </c>
      <c r="E23" s="167">
        <f>SUM(E5:E21)</f>
        <v>345</v>
      </c>
      <c r="F23" s="167"/>
      <c r="G23" s="168">
        <f>SUM(G5:G21)-5</f>
        <v>30</v>
      </c>
      <c r="H23" s="167">
        <f>SUM(H5:H21)</f>
        <v>345</v>
      </c>
      <c r="I23" s="167"/>
      <c r="J23" s="168">
        <f>SUM(J5:J21)-5</f>
        <v>35</v>
      </c>
      <c r="K23" s="169">
        <f>SUM(K5:K22)</f>
        <v>120</v>
      </c>
      <c r="L23" s="169"/>
      <c r="M23" s="171">
        <f>SUM(M5:M22)</f>
        <v>20</v>
      </c>
      <c r="N23" s="169">
        <f>SUM(N5:N22)</f>
        <v>79</v>
      </c>
      <c r="O23" s="169"/>
      <c r="P23" s="171">
        <f>SUM(P5:P22)</f>
        <v>33</v>
      </c>
      <c r="Q23" s="175">
        <f>SUM(Q5:Q21)</f>
        <v>859</v>
      </c>
      <c r="R23" s="191">
        <f>SUM(R5:R21)</f>
        <v>118</v>
      </c>
      <c r="S23" s="112"/>
      <c r="T23" s="112"/>
      <c r="U23" s="112"/>
      <c r="V23" s="112"/>
      <c r="W23" s="112"/>
      <c r="X23" s="112"/>
    </row>
    <row r="24" spans="1:24" x14ac:dyDescent="0.3">
      <c r="B24" s="111"/>
      <c r="C24" s="111"/>
      <c r="D24" s="175" t="s">
        <v>37</v>
      </c>
      <c r="E24" s="642">
        <f>SUM(E23,H23)-(E11+H11)</f>
        <v>600</v>
      </c>
      <c r="F24" s="639"/>
      <c r="G24" s="639"/>
      <c r="H24" s="639">
        <f>SUM(G23,J23)</f>
        <v>65</v>
      </c>
      <c r="I24" s="639"/>
      <c r="J24" s="639"/>
      <c r="K24" s="639">
        <f>SUM(K23,N23)-(K11+N11)</f>
        <v>109</v>
      </c>
      <c r="L24" s="639"/>
      <c r="M24" s="639"/>
      <c r="N24" s="639">
        <f>SUM(M23,P23)</f>
        <v>53</v>
      </c>
      <c r="O24" s="639"/>
      <c r="P24" s="639"/>
      <c r="Q24" s="192"/>
      <c r="R24" s="193">
        <f>R23+R22</f>
        <v>120</v>
      </c>
      <c r="S24" s="112"/>
      <c r="T24" s="112"/>
      <c r="U24" s="112"/>
      <c r="V24" s="112"/>
      <c r="W24" s="112"/>
      <c r="X24" s="112"/>
    </row>
    <row r="25" spans="1:24" x14ac:dyDescent="0.3">
      <c r="B25" s="111"/>
      <c r="C25" s="111"/>
      <c r="D25" s="111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61">
        <f>SUM(R6,R7,R8,R11,R21,R22)</f>
        <v>36</v>
      </c>
      <c r="R25" s="195" t="s">
        <v>7</v>
      </c>
      <c r="S25" s="112"/>
      <c r="T25" s="112"/>
      <c r="U25" s="112"/>
      <c r="V25" s="112"/>
      <c r="W25" s="112"/>
      <c r="X25" s="112"/>
    </row>
    <row r="26" spans="1:24" x14ac:dyDescent="0.3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96">
        <f>(Q25*100)/R24</f>
        <v>30</v>
      </c>
      <c r="R26" s="112"/>
      <c r="S26" s="112"/>
      <c r="T26" s="112"/>
      <c r="U26" s="112"/>
      <c r="V26" s="112"/>
      <c r="W26" s="112"/>
      <c r="X26" s="112"/>
    </row>
    <row r="27" spans="1:24" x14ac:dyDescent="0.3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</row>
    <row r="28" spans="1:24" x14ac:dyDescent="0.3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24" x14ac:dyDescent="0.3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</row>
    <row r="30" spans="1:24" x14ac:dyDescent="0.3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x14ac:dyDescent="0.3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</row>
    <row r="32" spans="1:24" x14ac:dyDescent="0.3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</row>
    <row r="33" spans="2:24" x14ac:dyDescent="0.3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</row>
  </sheetData>
  <sheetProtection selectLockedCells="1" selectUnlockedCells="1"/>
  <mergeCells count="18">
    <mergeCell ref="K24:M24"/>
    <mergeCell ref="N24:P24"/>
    <mergeCell ref="Q9:R9"/>
    <mergeCell ref="E24:G24"/>
    <mergeCell ref="H24:J24"/>
    <mergeCell ref="B22:Q22"/>
    <mergeCell ref="B1:R1"/>
    <mergeCell ref="E2:J2"/>
    <mergeCell ref="K2:P2"/>
    <mergeCell ref="Q2:Q4"/>
    <mergeCell ref="R2:R4"/>
    <mergeCell ref="E3:G3"/>
    <mergeCell ref="K3:M3"/>
    <mergeCell ref="N3:P3"/>
    <mergeCell ref="H3:J3"/>
    <mergeCell ref="B2:B4"/>
    <mergeCell ref="C2:C4"/>
    <mergeCell ref="D2:D4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33"/>
  <sheetViews>
    <sheetView zoomScaleNormal="100" workbookViewId="0">
      <selection activeCell="A5" sqref="A5"/>
    </sheetView>
  </sheetViews>
  <sheetFormatPr defaultColWidth="8.85546875" defaultRowHeight="15" x14ac:dyDescent="0.3"/>
  <cols>
    <col min="1" max="1" width="8.85546875" style="7"/>
    <col min="2" max="2" width="30.42578125" style="9" bestFit="1" customWidth="1"/>
    <col min="3" max="3" width="13.5703125" style="7" bestFit="1" customWidth="1"/>
    <col min="4" max="4" width="8.42578125" style="7" bestFit="1" customWidth="1"/>
    <col min="5" max="5" width="5.5703125" style="7" bestFit="1" customWidth="1"/>
    <col min="6" max="6" width="4" style="7" bestFit="1" customWidth="1"/>
    <col min="7" max="7" width="5.28515625" style="7" bestFit="1" customWidth="1"/>
    <col min="8" max="8" width="5.5703125" style="7" bestFit="1" customWidth="1"/>
    <col min="9" max="9" width="4" style="7" bestFit="1" customWidth="1"/>
    <col min="10" max="10" width="5.28515625" style="7" bestFit="1" customWidth="1"/>
    <col min="11" max="11" width="5.5703125" style="7" bestFit="1" customWidth="1"/>
    <col min="12" max="12" width="4" style="7" bestFit="1" customWidth="1"/>
    <col min="13" max="13" width="5.28515625" style="7" bestFit="1" customWidth="1"/>
    <col min="14" max="14" width="5.5703125" style="7" bestFit="1" customWidth="1"/>
    <col min="15" max="15" width="4" style="7" bestFit="1" customWidth="1"/>
    <col min="16" max="16" width="5.28515625" style="7" bestFit="1" customWidth="1"/>
    <col min="17" max="17" width="5.5703125" style="7" bestFit="1" customWidth="1"/>
    <col min="18" max="18" width="4" style="7" bestFit="1" customWidth="1"/>
    <col min="19" max="19" width="5.28515625" style="7" bestFit="1" customWidth="1"/>
    <col min="20" max="20" width="5.5703125" style="7" bestFit="1" customWidth="1"/>
    <col min="21" max="21" width="4" style="7" bestFit="1" customWidth="1"/>
    <col min="22" max="22" width="5.28515625" style="7" bestFit="1" customWidth="1"/>
    <col min="23" max="23" width="6.140625" style="7" bestFit="1" customWidth="1"/>
    <col min="24" max="24" width="6.28515625" style="7" bestFit="1" customWidth="1"/>
    <col min="25" max="16384" width="8.85546875" style="7"/>
  </cols>
  <sheetData>
    <row r="1" spans="1:24" ht="15.75" thickBot="1" x14ac:dyDescent="0.35">
      <c r="B1" s="622" t="s">
        <v>153</v>
      </c>
      <c r="C1" s="622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1"/>
      <c r="X1" s="621"/>
    </row>
    <row r="2" spans="1:24" x14ac:dyDescent="0.3">
      <c r="B2" s="576" t="s">
        <v>0</v>
      </c>
      <c r="C2" s="577" t="s">
        <v>1</v>
      </c>
      <c r="D2" s="659" t="s">
        <v>2</v>
      </c>
      <c r="E2" s="623" t="s">
        <v>3</v>
      </c>
      <c r="F2" s="624"/>
      <c r="G2" s="624"/>
      <c r="H2" s="624"/>
      <c r="I2" s="624"/>
      <c r="J2" s="625"/>
      <c r="K2" s="651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</row>
    <row r="3" spans="1:24" x14ac:dyDescent="0.3">
      <c r="B3" s="576"/>
      <c r="C3" s="577"/>
      <c r="D3" s="659"/>
      <c r="E3" s="631" t="s">
        <v>8</v>
      </c>
      <c r="F3" s="632"/>
      <c r="G3" s="632"/>
      <c r="H3" s="632" t="s">
        <v>9</v>
      </c>
      <c r="I3" s="632"/>
      <c r="J3" s="636"/>
      <c r="K3" s="652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</row>
    <row r="4" spans="1:24" ht="15.75" thickBot="1" x14ac:dyDescent="0.35">
      <c r="B4" s="576"/>
      <c r="C4" s="577"/>
      <c r="D4" s="659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126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130" t="s">
        <v>14</v>
      </c>
      <c r="R4" s="123" t="s">
        <v>15</v>
      </c>
      <c r="S4" s="131" t="s">
        <v>7</v>
      </c>
      <c r="T4" s="132" t="s">
        <v>14</v>
      </c>
      <c r="U4" s="123" t="s">
        <v>15</v>
      </c>
      <c r="V4" s="133" t="s">
        <v>7</v>
      </c>
      <c r="W4" s="629"/>
      <c r="X4" s="630"/>
    </row>
    <row r="5" spans="1:24" ht="15" customHeight="1" x14ac:dyDescent="0.3">
      <c r="A5" s="7" t="s">
        <v>178</v>
      </c>
      <c r="B5" s="134" t="s">
        <v>92</v>
      </c>
      <c r="C5" s="135" t="s">
        <v>16</v>
      </c>
      <c r="D5" s="82" t="s">
        <v>112</v>
      </c>
      <c r="E5" s="39">
        <v>30</v>
      </c>
      <c r="F5" s="47" t="s">
        <v>108</v>
      </c>
      <c r="G5" s="136">
        <v>10</v>
      </c>
      <c r="H5" s="47">
        <v>30</v>
      </c>
      <c r="I5" s="47" t="s">
        <v>108</v>
      </c>
      <c r="J5" s="40">
        <v>10</v>
      </c>
      <c r="K5" s="137">
        <v>30</v>
      </c>
      <c r="L5" s="47" t="s">
        <v>108</v>
      </c>
      <c r="M5" s="138">
        <v>10</v>
      </c>
      <c r="N5" s="139">
        <v>30</v>
      </c>
      <c r="O5" s="47" t="s">
        <v>108</v>
      </c>
      <c r="P5" s="140">
        <v>10</v>
      </c>
      <c r="Q5" s="46">
        <v>30</v>
      </c>
      <c r="R5" s="47" t="s">
        <v>108</v>
      </c>
      <c r="S5" s="48">
        <v>10</v>
      </c>
      <c r="T5" s="49">
        <v>30</v>
      </c>
      <c r="U5" s="47" t="s">
        <v>109</v>
      </c>
      <c r="V5" s="50">
        <v>20</v>
      </c>
      <c r="W5" s="72">
        <f t="shared" ref="W5:W28" si="0">SUM(E5,H5,K5,N5,Q5,T5)</f>
        <v>180</v>
      </c>
      <c r="X5" s="73">
        <f t="shared" ref="X5:X28" si="1">SUM(G5,J5,M5,P5,S5,V5)</f>
        <v>70</v>
      </c>
    </row>
    <row r="6" spans="1:24" x14ac:dyDescent="0.3">
      <c r="A6" s="7" t="s">
        <v>177</v>
      </c>
      <c r="B6" s="141" t="s">
        <v>124</v>
      </c>
      <c r="C6" s="142" t="s">
        <v>19</v>
      </c>
      <c r="D6" s="53" t="s">
        <v>115</v>
      </c>
      <c r="E6" s="143"/>
      <c r="F6" s="58"/>
      <c r="G6" s="114"/>
      <c r="H6" s="58"/>
      <c r="I6" s="58"/>
      <c r="J6" s="144"/>
      <c r="K6" s="41"/>
      <c r="L6" s="58"/>
      <c r="M6" s="116"/>
      <c r="N6" s="115"/>
      <c r="O6" s="58"/>
      <c r="P6" s="45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72">
        <f t="shared" si="0"/>
        <v>60</v>
      </c>
      <c r="X6" s="73">
        <f t="shared" si="1"/>
        <v>4</v>
      </c>
    </row>
    <row r="7" spans="1:24" x14ac:dyDescent="0.3">
      <c r="A7" s="7" t="s">
        <v>179</v>
      </c>
      <c r="B7" s="141" t="s">
        <v>22</v>
      </c>
      <c r="C7" s="145" t="s">
        <v>16</v>
      </c>
      <c r="D7" s="53" t="s">
        <v>115</v>
      </c>
      <c r="E7" s="92">
        <v>60</v>
      </c>
      <c r="F7" s="91" t="s">
        <v>109</v>
      </c>
      <c r="G7" s="93">
        <v>4</v>
      </c>
      <c r="H7" s="68">
        <v>60</v>
      </c>
      <c r="I7" s="91" t="s">
        <v>109</v>
      </c>
      <c r="J7" s="94">
        <v>4</v>
      </c>
      <c r="K7" s="88">
        <v>60</v>
      </c>
      <c r="L7" s="91" t="s">
        <v>109</v>
      </c>
      <c r="M7" s="146">
        <v>4</v>
      </c>
      <c r="N7" s="91">
        <v>60</v>
      </c>
      <c r="O7" s="91" t="s">
        <v>109</v>
      </c>
      <c r="P7" s="147">
        <v>4</v>
      </c>
      <c r="Q7" s="67"/>
      <c r="R7" s="70"/>
      <c r="S7" s="69"/>
      <c r="T7" s="70"/>
      <c r="U7" s="70"/>
      <c r="V7" s="71"/>
      <c r="W7" s="72">
        <f t="shared" si="0"/>
        <v>240</v>
      </c>
      <c r="X7" s="73">
        <f t="shared" si="1"/>
        <v>16</v>
      </c>
    </row>
    <row r="8" spans="1:24" x14ac:dyDescent="0.3">
      <c r="A8" s="7" t="s">
        <v>178</v>
      </c>
      <c r="B8" s="141" t="s">
        <v>44</v>
      </c>
      <c r="C8" s="145" t="s">
        <v>16</v>
      </c>
      <c r="D8" s="53" t="s">
        <v>115</v>
      </c>
      <c r="E8" s="148"/>
      <c r="F8" s="73"/>
      <c r="G8" s="73"/>
      <c r="H8" s="73"/>
      <c r="I8" s="73"/>
      <c r="J8" s="149"/>
      <c r="K8" s="88">
        <v>15</v>
      </c>
      <c r="L8" s="91" t="s">
        <v>95</v>
      </c>
      <c r="M8" s="146">
        <v>2</v>
      </c>
      <c r="N8" s="91"/>
      <c r="O8" s="91"/>
      <c r="P8" s="147"/>
      <c r="Q8" s="67"/>
      <c r="R8" s="91"/>
      <c r="S8" s="69"/>
      <c r="T8" s="70"/>
      <c r="U8" s="91"/>
      <c r="V8" s="71"/>
      <c r="W8" s="72">
        <f t="shared" si="0"/>
        <v>15</v>
      </c>
      <c r="X8" s="73">
        <f t="shared" si="1"/>
        <v>2</v>
      </c>
    </row>
    <row r="9" spans="1:24" x14ac:dyDescent="0.3">
      <c r="A9" s="7" t="s">
        <v>178</v>
      </c>
      <c r="B9" s="141" t="s">
        <v>132</v>
      </c>
      <c r="C9" s="145" t="s">
        <v>16</v>
      </c>
      <c r="D9" s="53" t="s">
        <v>115</v>
      </c>
      <c r="E9" s="148"/>
      <c r="F9" s="73"/>
      <c r="G9" s="73"/>
      <c r="H9" s="73"/>
      <c r="I9" s="73"/>
      <c r="J9" s="149"/>
      <c r="K9" s="88"/>
      <c r="L9" s="91"/>
      <c r="M9" s="146"/>
      <c r="N9" s="91">
        <v>15</v>
      </c>
      <c r="O9" s="91" t="s">
        <v>95</v>
      </c>
      <c r="P9" s="147">
        <v>2</v>
      </c>
      <c r="Q9" s="67"/>
      <c r="R9" s="91"/>
      <c r="S9" s="69"/>
      <c r="T9" s="70"/>
      <c r="U9" s="91"/>
      <c r="V9" s="71"/>
      <c r="W9" s="72">
        <f t="shared" si="0"/>
        <v>15</v>
      </c>
      <c r="X9" s="73">
        <f t="shared" si="1"/>
        <v>2</v>
      </c>
    </row>
    <row r="10" spans="1:24" x14ac:dyDescent="0.3">
      <c r="A10" s="7" t="s">
        <v>178</v>
      </c>
      <c r="B10" s="141" t="s">
        <v>131</v>
      </c>
      <c r="C10" s="145" t="s">
        <v>16</v>
      </c>
      <c r="D10" s="82" t="s">
        <v>113</v>
      </c>
      <c r="E10" s="92"/>
      <c r="F10" s="91"/>
      <c r="G10" s="93"/>
      <c r="H10" s="68"/>
      <c r="I10" s="91"/>
      <c r="J10" s="94"/>
      <c r="K10" s="67">
        <v>15</v>
      </c>
      <c r="L10" s="91" t="s">
        <v>109</v>
      </c>
      <c r="M10" s="69">
        <v>1</v>
      </c>
      <c r="N10" s="70">
        <v>15</v>
      </c>
      <c r="O10" s="91" t="s">
        <v>95</v>
      </c>
      <c r="P10" s="71">
        <v>2</v>
      </c>
      <c r="Q10" s="67">
        <v>15</v>
      </c>
      <c r="R10" s="91" t="s">
        <v>109</v>
      </c>
      <c r="S10" s="69">
        <v>1</v>
      </c>
      <c r="T10" s="70">
        <v>15</v>
      </c>
      <c r="U10" s="91" t="s">
        <v>95</v>
      </c>
      <c r="V10" s="71">
        <v>2</v>
      </c>
      <c r="W10" s="72">
        <f t="shared" si="0"/>
        <v>60</v>
      </c>
      <c r="X10" s="73">
        <f t="shared" si="1"/>
        <v>6</v>
      </c>
    </row>
    <row r="11" spans="1:24" x14ac:dyDescent="0.3">
      <c r="A11" s="7" t="s">
        <v>177</v>
      </c>
      <c r="B11" s="141" t="s">
        <v>23</v>
      </c>
      <c r="C11" s="142" t="s">
        <v>19</v>
      </c>
      <c r="D11" s="86" t="s">
        <v>21</v>
      </c>
      <c r="E11" s="88">
        <v>45</v>
      </c>
      <c r="F11" s="91" t="s">
        <v>109</v>
      </c>
      <c r="G11" s="146">
        <v>3</v>
      </c>
      <c r="H11" s="91">
        <v>45</v>
      </c>
      <c r="I11" s="91" t="s">
        <v>109</v>
      </c>
      <c r="J11" s="147">
        <v>3</v>
      </c>
      <c r="K11" s="88">
        <v>45</v>
      </c>
      <c r="L11" s="91" t="s">
        <v>109</v>
      </c>
      <c r="M11" s="105">
        <v>3</v>
      </c>
      <c r="N11" s="104">
        <v>45</v>
      </c>
      <c r="O11" s="91" t="s">
        <v>109</v>
      </c>
      <c r="P11" s="147">
        <v>3</v>
      </c>
      <c r="Q11" s="67">
        <v>45</v>
      </c>
      <c r="R11" s="91" t="s">
        <v>109</v>
      </c>
      <c r="S11" s="69">
        <v>3</v>
      </c>
      <c r="T11" s="70">
        <v>45</v>
      </c>
      <c r="U11" s="91" t="s">
        <v>109</v>
      </c>
      <c r="V11" s="71">
        <v>3</v>
      </c>
      <c r="W11" s="72">
        <f t="shared" si="0"/>
        <v>270</v>
      </c>
      <c r="X11" s="73">
        <f t="shared" si="1"/>
        <v>18</v>
      </c>
    </row>
    <row r="12" spans="1:24" x14ac:dyDescent="0.3">
      <c r="A12" s="7" t="s">
        <v>177</v>
      </c>
      <c r="B12" s="141" t="s">
        <v>24</v>
      </c>
      <c r="C12" s="145" t="s">
        <v>16</v>
      </c>
      <c r="D12" s="53" t="s">
        <v>115</v>
      </c>
      <c r="E12" s="92"/>
      <c r="F12" s="68"/>
      <c r="G12" s="93"/>
      <c r="H12" s="68"/>
      <c r="I12" s="68"/>
      <c r="J12" s="94"/>
      <c r="K12" s="88"/>
      <c r="L12" s="84"/>
      <c r="M12" s="17"/>
      <c r="N12" s="56"/>
      <c r="O12" s="178"/>
      <c r="P12" s="147"/>
      <c r="Q12" s="88">
        <v>30</v>
      </c>
      <c r="R12" s="91" t="s">
        <v>110</v>
      </c>
      <c r="S12" s="146">
        <v>2</v>
      </c>
      <c r="T12" s="91">
        <v>30</v>
      </c>
      <c r="U12" s="91" t="s">
        <v>95</v>
      </c>
      <c r="V12" s="147">
        <v>2</v>
      </c>
      <c r="W12" s="72">
        <f t="shared" si="0"/>
        <v>60</v>
      </c>
      <c r="X12" s="73">
        <f t="shared" si="1"/>
        <v>4</v>
      </c>
    </row>
    <row r="13" spans="1:24" x14ac:dyDescent="0.3">
      <c r="A13" s="7" t="s">
        <v>177</v>
      </c>
      <c r="B13" s="141" t="s">
        <v>129</v>
      </c>
      <c r="C13" s="142" t="s">
        <v>19</v>
      </c>
      <c r="D13" s="53" t="s">
        <v>115</v>
      </c>
      <c r="E13" s="63"/>
      <c r="F13" s="54"/>
      <c r="G13" s="55"/>
      <c r="H13" s="54"/>
      <c r="I13" s="54"/>
      <c r="J13" s="64"/>
      <c r="K13" s="54">
        <v>30</v>
      </c>
      <c r="L13" s="313" t="s">
        <v>95</v>
      </c>
      <c r="M13" s="55">
        <v>2</v>
      </c>
      <c r="N13" s="56"/>
      <c r="O13" s="468"/>
      <c r="P13" s="66"/>
      <c r="Q13" s="67"/>
      <c r="R13" s="70"/>
      <c r="S13" s="69"/>
      <c r="T13" s="70"/>
      <c r="U13" s="70"/>
      <c r="V13" s="71"/>
      <c r="W13" s="72">
        <f t="shared" si="0"/>
        <v>30</v>
      </c>
      <c r="X13" s="73">
        <f t="shared" si="1"/>
        <v>2</v>
      </c>
    </row>
    <row r="14" spans="1:24" x14ac:dyDescent="0.3">
      <c r="A14" s="7" t="s">
        <v>177</v>
      </c>
      <c r="B14" s="141" t="s">
        <v>146</v>
      </c>
      <c r="C14" s="145" t="s">
        <v>16</v>
      </c>
      <c r="D14" s="53" t="s">
        <v>115</v>
      </c>
      <c r="E14" s="92"/>
      <c r="F14" s="68"/>
      <c r="G14" s="93"/>
      <c r="H14" s="68"/>
      <c r="I14" s="68"/>
      <c r="J14" s="94"/>
      <c r="K14" s="88"/>
      <c r="L14" s="84"/>
      <c r="M14" s="17"/>
      <c r="N14" s="56"/>
      <c r="O14" s="178"/>
      <c r="P14" s="147"/>
      <c r="Q14" s="67">
        <v>30</v>
      </c>
      <c r="R14" s="91" t="s">
        <v>109</v>
      </c>
      <c r="S14" s="69">
        <v>1</v>
      </c>
      <c r="T14" s="70">
        <v>30</v>
      </c>
      <c r="U14" s="91" t="s">
        <v>95</v>
      </c>
      <c r="V14" s="71">
        <v>2</v>
      </c>
      <c r="W14" s="72">
        <f t="shared" si="0"/>
        <v>60</v>
      </c>
      <c r="X14" s="73">
        <f t="shared" si="1"/>
        <v>3</v>
      </c>
    </row>
    <row r="15" spans="1:24" x14ac:dyDescent="0.3">
      <c r="A15" s="7" t="s">
        <v>177</v>
      </c>
      <c r="B15" s="141" t="s">
        <v>25</v>
      </c>
      <c r="C15" s="145" t="s">
        <v>16</v>
      </c>
      <c r="D15" s="53" t="s">
        <v>115</v>
      </c>
      <c r="E15" s="92">
        <v>30</v>
      </c>
      <c r="F15" s="91" t="s">
        <v>109</v>
      </c>
      <c r="G15" s="93">
        <v>1</v>
      </c>
      <c r="H15" s="68">
        <v>30</v>
      </c>
      <c r="I15" s="91" t="s">
        <v>95</v>
      </c>
      <c r="J15" s="94">
        <v>2</v>
      </c>
      <c r="K15" s="88"/>
      <c r="L15" s="84"/>
      <c r="M15" s="17"/>
      <c r="N15" s="56"/>
      <c r="O15" s="178"/>
      <c r="P15" s="147"/>
      <c r="Q15" s="67"/>
      <c r="R15" s="70"/>
      <c r="S15" s="69"/>
      <c r="T15" s="70"/>
      <c r="U15" s="70"/>
      <c r="V15" s="71"/>
      <c r="W15" s="72">
        <f t="shared" si="0"/>
        <v>60</v>
      </c>
      <c r="X15" s="73">
        <f t="shared" si="1"/>
        <v>3</v>
      </c>
    </row>
    <row r="16" spans="1:24" x14ac:dyDescent="0.3">
      <c r="A16" s="7" t="s">
        <v>178</v>
      </c>
      <c r="B16" s="141" t="s">
        <v>144</v>
      </c>
      <c r="C16" s="145" t="s">
        <v>16</v>
      </c>
      <c r="D16" s="82" t="s">
        <v>113</v>
      </c>
      <c r="E16" s="88">
        <v>30</v>
      </c>
      <c r="F16" s="91" t="s">
        <v>109</v>
      </c>
      <c r="G16" s="146">
        <v>1</v>
      </c>
      <c r="H16" s="91">
        <v>30</v>
      </c>
      <c r="I16" s="91" t="s">
        <v>95</v>
      </c>
      <c r="J16" s="147">
        <v>2</v>
      </c>
      <c r="K16" s="88"/>
      <c r="L16" s="91"/>
      <c r="M16" s="116"/>
      <c r="N16" s="115"/>
      <c r="O16" s="91"/>
      <c r="P16" s="147"/>
      <c r="Q16" s="67"/>
      <c r="R16" s="70"/>
      <c r="S16" s="69"/>
      <c r="T16" s="70"/>
      <c r="U16" s="70"/>
      <c r="V16" s="71"/>
      <c r="W16" s="72">
        <f t="shared" si="0"/>
        <v>60</v>
      </c>
      <c r="X16" s="73">
        <f t="shared" si="1"/>
        <v>3</v>
      </c>
    </row>
    <row r="17" spans="1:24" x14ac:dyDescent="0.3">
      <c r="A17" s="7" t="s">
        <v>178</v>
      </c>
      <c r="B17" s="141" t="s">
        <v>45</v>
      </c>
      <c r="C17" s="145" t="s">
        <v>16</v>
      </c>
      <c r="D17" s="82" t="s">
        <v>113</v>
      </c>
      <c r="E17" s="92"/>
      <c r="F17" s="91"/>
      <c r="G17" s="93"/>
      <c r="H17" s="68"/>
      <c r="I17" s="91"/>
      <c r="J17" s="94"/>
      <c r="K17" s="88">
        <v>30</v>
      </c>
      <c r="L17" s="91" t="s">
        <v>109</v>
      </c>
      <c r="M17" s="146">
        <v>1</v>
      </c>
      <c r="N17" s="91">
        <v>30</v>
      </c>
      <c r="O17" s="91" t="s">
        <v>95</v>
      </c>
      <c r="P17" s="147">
        <v>2</v>
      </c>
      <c r="Q17" s="67"/>
      <c r="R17" s="70"/>
      <c r="S17" s="69"/>
      <c r="T17" s="70"/>
      <c r="U17" s="70"/>
      <c r="V17" s="71"/>
      <c r="W17" s="72">
        <f t="shared" si="0"/>
        <v>60</v>
      </c>
      <c r="X17" s="73">
        <f t="shared" si="1"/>
        <v>3</v>
      </c>
    </row>
    <row r="18" spans="1:24" x14ac:dyDescent="0.3">
      <c r="A18" s="7" t="s">
        <v>177</v>
      </c>
      <c r="B18" s="141" t="s">
        <v>26</v>
      </c>
      <c r="C18" s="145" t="s">
        <v>16</v>
      </c>
      <c r="D18" s="150" t="s">
        <v>113</v>
      </c>
      <c r="E18" s="151">
        <v>30</v>
      </c>
      <c r="F18" s="104" t="s">
        <v>109</v>
      </c>
      <c r="G18" s="152">
        <v>1</v>
      </c>
      <c r="H18" s="77">
        <v>30</v>
      </c>
      <c r="I18" s="104" t="s">
        <v>95</v>
      </c>
      <c r="J18" s="102">
        <v>2</v>
      </c>
      <c r="K18" s="88"/>
      <c r="L18" s="91"/>
      <c r="M18" s="146"/>
      <c r="N18" s="91"/>
      <c r="O18" s="91"/>
      <c r="P18" s="147"/>
      <c r="Q18" s="67"/>
      <c r="R18" s="70"/>
      <c r="S18" s="69"/>
      <c r="T18" s="70"/>
      <c r="U18" s="70"/>
      <c r="V18" s="71"/>
      <c r="W18" s="72">
        <f t="shared" si="0"/>
        <v>60</v>
      </c>
      <c r="X18" s="73">
        <f t="shared" si="1"/>
        <v>3</v>
      </c>
    </row>
    <row r="19" spans="1:24" x14ac:dyDescent="0.3">
      <c r="A19" s="7" t="s">
        <v>177</v>
      </c>
      <c r="B19" s="141" t="s">
        <v>47</v>
      </c>
      <c r="C19" s="153" t="s">
        <v>16</v>
      </c>
      <c r="D19" s="154" t="s">
        <v>113</v>
      </c>
      <c r="E19" s="92">
        <v>15</v>
      </c>
      <c r="F19" s="91" t="s">
        <v>109</v>
      </c>
      <c r="G19" s="93">
        <v>1</v>
      </c>
      <c r="H19" s="68">
        <v>15</v>
      </c>
      <c r="I19" s="91" t="s">
        <v>95</v>
      </c>
      <c r="J19" s="94">
        <v>1</v>
      </c>
      <c r="K19" s="92">
        <v>15</v>
      </c>
      <c r="L19" s="91" t="s">
        <v>109</v>
      </c>
      <c r="M19" s="93">
        <v>1</v>
      </c>
      <c r="N19" s="68">
        <v>15</v>
      </c>
      <c r="O19" s="91" t="s">
        <v>95</v>
      </c>
      <c r="P19" s="94">
        <v>1</v>
      </c>
      <c r="Q19" s="67"/>
      <c r="R19" s="70"/>
      <c r="S19" s="69"/>
      <c r="T19" s="70"/>
      <c r="U19" s="70"/>
      <c r="V19" s="71"/>
      <c r="W19" s="72">
        <f t="shared" si="0"/>
        <v>60</v>
      </c>
      <c r="X19" s="73">
        <f t="shared" si="1"/>
        <v>4</v>
      </c>
    </row>
    <row r="20" spans="1:24" x14ac:dyDescent="0.3">
      <c r="A20" s="7" t="s">
        <v>178</v>
      </c>
      <c r="B20" s="141" t="s">
        <v>135</v>
      </c>
      <c r="C20" s="153" t="s">
        <v>16</v>
      </c>
      <c r="D20" s="53" t="s">
        <v>115</v>
      </c>
      <c r="E20" s="67">
        <v>30</v>
      </c>
      <c r="F20" s="70" t="s">
        <v>109</v>
      </c>
      <c r="G20" s="69">
        <v>1</v>
      </c>
      <c r="H20" s="70">
        <v>30</v>
      </c>
      <c r="I20" s="70" t="s">
        <v>95</v>
      </c>
      <c r="J20" s="71">
        <v>2</v>
      </c>
      <c r="K20" s="92"/>
      <c r="L20" s="91"/>
      <c r="M20" s="93"/>
      <c r="N20" s="68"/>
      <c r="O20" s="91"/>
      <c r="P20" s="94"/>
      <c r="Q20" s="67"/>
      <c r="R20" s="70"/>
      <c r="S20" s="69"/>
      <c r="T20" s="70"/>
      <c r="U20" s="70"/>
      <c r="V20" s="71"/>
      <c r="W20" s="72">
        <f t="shared" si="0"/>
        <v>60</v>
      </c>
      <c r="X20" s="73">
        <f t="shared" si="1"/>
        <v>3</v>
      </c>
    </row>
    <row r="21" spans="1:24" ht="15" customHeight="1" x14ac:dyDescent="0.3">
      <c r="A21" s="7" t="s">
        <v>179</v>
      </c>
      <c r="B21" s="141" t="s">
        <v>27</v>
      </c>
      <c r="C21" s="145" t="s">
        <v>16</v>
      </c>
      <c r="D21" s="155" t="s">
        <v>115</v>
      </c>
      <c r="E21" s="143">
        <v>30</v>
      </c>
      <c r="F21" s="115" t="s">
        <v>109</v>
      </c>
      <c r="G21" s="114">
        <v>1</v>
      </c>
      <c r="H21" s="58">
        <v>30</v>
      </c>
      <c r="I21" s="115" t="s">
        <v>95</v>
      </c>
      <c r="J21" s="144">
        <v>2</v>
      </c>
      <c r="K21" s="88"/>
      <c r="L21" s="91"/>
      <c r="M21" s="146"/>
      <c r="N21" s="91"/>
      <c r="O21" s="91"/>
      <c r="P21" s="147"/>
      <c r="Q21" s="67"/>
      <c r="R21" s="70"/>
      <c r="S21" s="69"/>
      <c r="T21" s="70"/>
      <c r="U21" s="70"/>
      <c r="V21" s="71"/>
      <c r="W21" s="72">
        <f t="shared" si="0"/>
        <v>60</v>
      </c>
      <c r="X21" s="73">
        <f t="shared" si="1"/>
        <v>3</v>
      </c>
    </row>
    <row r="22" spans="1:24" x14ac:dyDescent="0.3">
      <c r="A22" s="7" t="s">
        <v>179</v>
      </c>
      <c r="B22" s="141" t="s">
        <v>28</v>
      </c>
      <c r="C22" s="145" t="s">
        <v>16</v>
      </c>
      <c r="D22" s="53" t="s">
        <v>115</v>
      </c>
      <c r="E22" s="92"/>
      <c r="F22" s="77"/>
      <c r="G22" s="93"/>
      <c r="H22" s="68"/>
      <c r="I22" s="68"/>
      <c r="J22" s="94"/>
      <c r="K22" s="88"/>
      <c r="L22" s="91"/>
      <c r="M22" s="146"/>
      <c r="N22" s="91"/>
      <c r="O22" s="91"/>
      <c r="P22" s="147"/>
      <c r="Q22" s="67">
        <v>15</v>
      </c>
      <c r="R22" s="70" t="s">
        <v>109</v>
      </c>
      <c r="S22" s="69">
        <v>1</v>
      </c>
      <c r="T22" s="70"/>
      <c r="U22" s="70"/>
      <c r="V22" s="71"/>
      <c r="W22" s="72">
        <f t="shared" si="0"/>
        <v>15</v>
      </c>
      <c r="X22" s="73">
        <f t="shared" si="1"/>
        <v>1</v>
      </c>
    </row>
    <row r="23" spans="1:24" x14ac:dyDescent="0.3">
      <c r="A23" s="7" t="s">
        <v>179</v>
      </c>
      <c r="B23" s="141" t="s">
        <v>29</v>
      </c>
      <c r="C23" s="145" t="s">
        <v>16</v>
      </c>
      <c r="D23" s="53" t="s">
        <v>115</v>
      </c>
      <c r="E23" s="156"/>
      <c r="F23" s="157"/>
      <c r="G23" s="158"/>
      <c r="H23" s="159">
        <v>15</v>
      </c>
      <c r="I23" s="91" t="s">
        <v>95</v>
      </c>
      <c r="J23" s="94">
        <v>1</v>
      </c>
      <c r="K23" s="88"/>
      <c r="L23" s="91"/>
      <c r="M23" s="146"/>
      <c r="N23" s="91"/>
      <c r="O23" s="91"/>
      <c r="P23" s="147"/>
      <c r="Q23" s="67"/>
      <c r="R23" s="70"/>
      <c r="S23" s="69"/>
      <c r="T23" s="70"/>
      <c r="U23" s="70"/>
      <c r="V23" s="71"/>
      <c r="W23" s="72">
        <f t="shared" si="0"/>
        <v>15</v>
      </c>
      <c r="X23" s="73">
        <f t="shared" si="1"/>
        <v>1</v>
      </c>
    </row>
    <row r="24" spans="1:24" x14ac:dyDescent="0.3">
      <c r="A24" s="7" t="s">
        <v>179</v>
      </c>
      <c r="B24" s="141" t="s">
        <v>30</v>
      </c>
      <c r="C24" s="145" t="s">
        <v>16</v>
      </c>
      <c r="D24" s="53" t="s">
        <v>115</v>
      </c>
      <c r="E24" s="92">
        <v>2</v>
      </c>
      <c r="F24" s="115" t="s">
        <v>109</v>
      </c>
      <c r="G24" s="93">
        <v>0</v>
      </c>
      <c r="H24" s="68"/>
      <c r="I24" s="68"/>
      <c r="J24" s="94"/>
      <c r="K24" s="88"/>
      <c r="L24" s="91"/>
      <c r="M24" s="146"/>
      <c r="N24" s="91"/>
      <c r="O24" s="91"/>
      <c r="P24" s="147"/>
      <c r="Q24" s="67"/>
      <c r="R24" s="70"/>
      <c r="S24" s="69"/>
      <c r="T24" s="70"/>
      <c r="U24" s="70"/>
      <c r="V24" s="71"/>
      <c r="W24" s="72">
        <f t="shared" si="0"/>
        <v>2</v>
      </c>
      <c r="X24" s="73">
        <f t="shared" si="1"/>
        <v>0</v>
      </c>
    </row>
    <row r="25" spans="1:24" x14ac:dyDescent="0.3">
      <c r="A25" s="7" t="s">
        <v>179</v>
      </c>
      <c r="B25" s="141" t="s">
        <v>31</v>
      </c>
      <c r="C25" s="145" t="s">
        <v>16</v>
      </c>
      <c r="D25" s="53" t="s">
        <v>115</v>
      </c>
      <c r="E25" s="92">
        <v>3</v>
      </c>
      <c r="F25" s="91" t="s">
        <v>109</v>
      </c>
      <c r="G25" s="93">
        <v>0</v>
      </c>
      <c r="H25" s="68"/>
      <c r="I25" s="68"/>
      <c r="J25" s="94"/>
      <c r="K25" s="88"/>
      <c r="L25" s="91"/>
      <c r="M25" s="146"/>
      <c r="N25" s="91"/>
      <c r="O25" s="91"/>
      <c r="P25" s="147"/>
      <c r="Q25" s="67"/>
      <c r="R25" s="70"/>
      <c r="S25" s="69"/>
      <c r="T25" s="70"/>
      <c r="U25" s="70"/>
      <c r="V25" s="71"/>
      <c r="W25" s="72">
        <f t="shared" si="0"/>
        <v>3</v>
      </c>
      <c r="X25" s="73">
        <f t="shared" si="1"/>
        <v>0</v>
      </c>
    </row>
    <row r="26" spans="1:24" x14ac:dyDescent="0.3">
      <c r="A26" s="7" t="s">
        <v>179</v>
      </c>
      <c r="B26" s="160" t="s">
        <v>32</v>
      </c>
      <c r="C26" s="142" t="s">
        <v>19</v>
      </c>
      <c r="D26" s="82" t="s">
        <v>113</v>
      </c>
      <c r="E26" s="92">
        <v>30</v>
      </c>
      <c r="F26" s="104" t="s">
        <v>110</v>
      </c>
      <c r="G26" s="93">
        <v>2</v>
      </c>
      <c r="H26" s="68">
        <v>30</v>
      </c>
      <c r="I26" s="91" t="s">
        <v>110</v>
      </c>
      <c r="J26" s="94">
        <v>2</v>
      </c>
      <c r="K26" s="88">
        <v>30</v>
      </c>
      <c r="L26" s="91" t="s">
        <v>110</v>
      </c>
      <c r="M26" s="146">
        <v>2</v>
      </c>
      <c r="N26" s="91">
        <v>30</v>
      </c>
      <c r="O26" s="91" t="s">
        <v>95</v>
      </c>
      <c r="P26" s="147">
        <v>3</v>
      </c>
      <c r="Q26" s="67"/>
      <c r="R26" s="70"/>
      <c r="S26" s="69"/>
      <c r="T26" s="70"/>
      <c r="U26" s="70"/>
      <c r="V26" s="71"/>
      <c r="W26" s="72">
        <f t="shared" si="0"/>
        <v>120</v>
      </c>
      <c r="X26" s="161">
        <f t="shared" si="1"/>
        <v>9</v>
      </c>
    </row>
    <row r="27" spans="1:24" x14ac:dyDescent="0.3">
      <c r="A27" s="7" t="s">
        <v>179</v>
      </c>
      <c r="B27" s="160" t="s">
        <v>33</v>
      </c>
      <c r="C27" s="142" t="s">
        <v>19</v>
      </c>
      <c r="D27" s="82" t="s">
        <v>113</v>
      </c>
      <c r="E27" s="569">
        <v>30</v>
      </c>
      <c r="F27" s="568" t="s">
        <v>109</v>
      </c>
      <c r="G27" s="570">
        <v>0</v>
      </c>
      <c r="H27" s="162"/>
      <c r="I27" s="91"/>
      <c r="J27" s="147"/>
      <c r="K27" s="148"/>
      <c r="L27" s="73"/>
      <c r="M27" s="73"/>
      <c r="N27" s="73"/>
      <c r="O27" s="73"/>
      <c r="P27" s="149"/>
      <c r="Q27" s="67"/>
      <c r="R27" s="70"/>
      <c r="S27" s="69"/>
      <c r="T27" s="70"/>
      <c r="U27" s="70"/>
      <c r="V27" s="71"/>
      <c r="W27" s="72">
        <f t="shared" si="0"/>
        <v>30</v>
      </c>
      <c r="X27" s="161">
        <f t="shared" si="1"/>
        <v>0</v>
      </c>
    </row>
    <row r="28" spans="1:24" ht="15.75" thickBot="1" x14ac:dyDescent="0.35">
      <c r="A28" s="7" t="s">
        <v>179</v>
      </c>
      <c r="B28" s="163" t="s">
        <v>48</v>
      </c>
      <c r="C28" s="164" t="s">
        <v>16</v>
      </c>
      <c r="D28" s="100" t="s">
        <v>115</v>
      </c>
      <c r="E28" s="151"/>
      <c r="F28" s="42"/>
      <c r="G28" s="152"/>
      <c r="H28" s="77"/>
      <c r="I28" s="77"/>
      <c r="J28" s="102"/>
      <c r="K28" s="103"/>
      <c r="L28" s="104"/>
      <c r="M28" s="105"/>
      <c r="N28" s="104"/>
      <c r="O28" s="104"/>
      <c r="P28" s="106"/>
      <c r="Q28" s="107">
        <v>15</v>
      </c>
      <c r="R28" s="104" t="s">
        <v>95</v>
      </c>
      <c r="S28" s="75">
        <v>1</v>
      </c>
      <c r="T28" s="76"/>
      <c r="U28" s="76"/>
      <c r="V28" s="108"/>
      <c r="W28" s="109">
        <f t="shared" si="0"/>
        <v>15</v>
      </c>
      <c r="X28" s="110">
        <f t="shared" si="1"/>
        <v>1</v>
      </c>
    </row>
    <row r="29" spans="1:24" ht="15.75" thickBot="1" x14ac:dyDescent="0.35">
      <c r="B29" s="656" t="s">
        <v>147</v>
      </c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  <c r="N29" s="657"/>
      <c r="O29" s="657"/>
      <c r="P29" s="657"/>
      <c r="Q29" s="657"/>
      <c r="R29" s="657"/>
      <c r="S29" s="657"/>
      <c r="T29" s="657"/>
      <c r="U29" s="657"/>
      <c r="V29" s="657"/>
      <c r="W29" s="658"/>
      <c r="X29" s="165">
        <v>19</v>
      </c>
    </row>
    <row r="30" spans="1:24" x14ac:dyDescent="0.3">
      <c r="B30" s="158"/>
      <c r="C30" s="111"/>
      <c r="D30" s="166" t="s">
        <v>36</v>
      </c>
      <c r="E30" s="167">
        <f>SUM(E5:E28)</f>
        <v>365</v>
      </c>
      <c r="F30" s="167"/>
      <c r="G30" s="168">
        <f>SUM(G5:G28)</f>
        <v>25</v>
      </c>
      <c r="H30" s="167">
        <f>SUM(H5:H28)</f>
        <v>345</v>
      </c>
      <c r="I30" s="167"/>
      <c r="J30" s="168">
        <f>SUM(J5:J28)</f>
        <v>31</v>
      </c>
      <c r="K30" s="169">
        <f>SUM(K5:K28)</f>
        <v>270</v>
      </c>
      <c r="L30" s="169"/>
      <c r="M30" s="170">
        <f>SUM(M5:M29)</f>
        <v>26</v>
      </c>
      <c r="N30" s="169">
        <f>SUM(N5:N28)</f>
        <v>240</v>
      </c>
      <c r="O30" s="169"/>
      <c r="P30" s="171">
        <f>SUM(P5:P29)</f>
        <v>27</v>
      </c>
      <c r="Q30" s="172">
        <f>SUM(Q5:Q28)</f>
        <v>210</v>
      </c>
      <c r="R30" s="172"/>
      <c r="S30" s="173">
        <f>SUM(S5:S29)</f>
        <v>21</v>
      </c>
      <c r="T30" s="172">
        <f>SUM(T5:T28)</f>
        <v>180</v>
      </c>
      <c r="U30" s="172"/>
      <c r="V30" s="173">
        <f>SUM(V5:V29)</f>
        <v>31</v>
      </c>
      <c r="W30" s="166">
        <f>SUM(W5:W28)</f>
        <v>1610</v>
      </c>
      <c r="X30" s="174">
        <f>SUM(X5:X28)</f>
        <v>161</v>
      </c>
    </row>
    <row r="31" spans="1:24" x14ac:dyDescent="0.3">
      <c r="B31" s="158"/>
      <c r="C31" s="112"/>
      <c r="D31" s="175" t="s">
        <v>37</v>
      </c>
      <c r="E31" s="642">
        <f>SUM(E30,H30)-(E13+H13)</f>
        <v>710</v>
      </c>
      <c r="F31" s="639"/>
      <c r="G31" s="639"/>
      <c r="H31" s="639">
        <f>SUM(G30,J30)</f>
        <v>56</v>
      </c>
      <c r="I31" s="639"/>
      <c r="J31" s="639"/>
      <c r="K31" s="646">
        <f>SUM(K30,N30)-(K13+N13)</f>
        <v>480</v>
      </c>
      <c r="L31" s="647"/>
      <c r="M31" s="642"/>
      <c r="N31" s="646">
        <f>SUM(M30,P30)</f>
        <v>53</v>
      </c>
      <c r="O31" s="647"/>
      <c r="P31" s="642"/>
      <c r="Q31" s="646">
        <f>SUM(Q30,T30)-(Q13+T13)</f>
        <v>390</v>
      </c>
      <c r="R31" s="647"/>
      <c r="S31" s="642"/>
      <c r="T31" s="646">
        <f>SUM(S30,V30)</f>
        <v>52</v>
      </c>
      <c r="U31" s="647"/>
      <c r="V31" s="642"/>
      <c r="W31" s="176"/>
      <c r="X31" s="119">
        <f>X30+X29</f>
        <v>180</v>
      </c>
    </row>
    <row r="32" spans="1:24" x14ac:dyDescent="0.3">
      <c r="B32" s="158"/>
      <c r="C32" s="111"/>
      <c r="D32" s="111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61">
        <f>SUM(X26,X27,X11,X6,X29,X13)</f>
        <v>52</v>
      </c>
      <c r="X32" s="121" t="s">
        <v>7</v>
      </c>
    </row>
    <row r="33" spans="2:24" x14ac:dyDescent="0.3">
      <c r="B33" s="15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>
        <f>(W32*100)/X31</f>
        <v>28.888888888888889</v>
      </c>
      <c r="X33" s="89"/>
    </row>
  </sheetData>
  <sheetProtection selectLockedCells="1" selectUnlockedCells="1"/>
  <mergeCells count="22">
    <mergeCell ref="B29:W29"/>
    <mergeCell ref="W2:W4"/>
    <mergeCell ref="B2:B4"/>
    <mergeCell ref="C2:C4"/>
    <mergeCell ref="D2:D4"/>
    <mergeCell ref="E2:J2"/>
    <mergeCell ref="H31:J31"/>
    <mergeCell ref="K31:M31"/>
    <mergeCell ref="T31:V31"/>
    <mergeCell ref="B1:X1"/>
    <mergeCell ref="T3:V3"/>
    <mergeCell ref="Q3:S3"/>
    <mergeCell ref="N31:P31"/>
    <mergeCell ref="Q31:S31"/>
    <mergeCell ref="E31:G31"/>
    <mergeCell ref="K2:P2"/>
    <mergeCell ref="X2:X4"/>
    <mergeCell ref="E3:G3"/>
    <mergeCell ref="H3:J3"/>
    <mergeCell ref="K3:M3"/>
    <mergeCell ref="N3:P3"/>
    <mergeCell ref="Q2:V2"/>
  </mergeCells>
  <pageMargins left="0.25" right="0.25" top="0.75" bottom="0.75" header="0.3" footer="0.3"/>
  <pageSetup paperSize="9" scale="90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25"/>
  <sheetViews>
    <sheetView zoomScaleNormal="100" workbookViewId="0">
      <selection activeCell="A5" sqref="A5"/>
    </sheetView>
  </sheetViews>
  <sheetFormatPr defaultColWidth="11.42578125" defaultRowHeight="15" x14ac:dyDescent="0.3"/>
  <cols>
    <col min="1" max="1" width="11.42578125" style="190"/>
    <col min="2" max="2" width="35.7109375" style="190" bestFit="1" customWidth="1"/>
    <col min="3" max="3" width="13.5703125" style="190" bestFit="1" customWidth="1"/>
    <col min="4" max="4" width="8.42578125" style="190" bestFit="1" customWidth="1"/>
    <col min="5" max="5" width="5.5703125" style="190" bestFit="1" customWidth="1"/>
    <col min="6" max="6" width="4" style="190" bestFit="1" customWidth="1"/>
    <col min="7" max="7" width="5.28515625" style="190" bestFit="1" customWidth="1"/>
    <col min="8" max="8" width="5.5703125" style="190" bestFit="1" customWidth="1"/>
    <col min="9" max="9" width="4" style="190" bestFit="1" customWidth="1"/>
    <col min="10" max="10" width="5.28515625" style="190" bestFit="1" customWidth="1"/>
    <col min="11" max="11" width="5.5703125" style="190" bestFit="1" customWidth="1"/>
    <col min="12" max="12" width="4" style="190" bestFit="1" customWidth="1"/>
    <col min="13" max="13" width="5.28515625" style="190" bestFit="1" customWidth="1"/>
    <col min="14" max="14" width="5.5703125" style="190" bestFit="1" customWidth="1"/>
    <col min="15" max="15" width="4" style="190" bestFit="1" customWidth="1"/>
    <col min="16" max="16" width="5.28515625" style="190" bestFit="1" customWidth="1"/>
    <col min="17" max="17" width="6.140625" style="235" bestFit="1" customWidth="1"/>
    <col min="18" max="18" width="6.28515625" style="190" bestFit="1" customWidth="1"/>
    <col min="19" max="16384" width="11.42578125" style="190"/>
  </cols>
  <sheetData>
    <row r="1" spans="1:18" ht="15.75" thickBot="1" x14ac:dyDescent="0.35">
      <c r="B1" s="621" t="s">
        <v>154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1"/>
      <c r="R1" s="621"/>
    </row>
    <row r="2" spans="1:18" x14ac:dyDescent="0.3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29" t="s">
        <v>6</v>
      </c>
      <c r="R2" s="630" t="s">
        <v>7</v>
      </c>
    </row>
    <row r="3" spans="1:18" x14ac:dyDescent="0.3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29"/>
      <c r="R3" s="630"/>
    </row>
    <row r="4" spans="1:18" ht="15.75" thickBot="1" x14ac:dyDescent="0.35">
      <c r="B4" s="637"/>
      <c r="C4" s="630"/>
      <c r="D4" s="638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30" t="s">
        <v>14</v>
      </c>
      <c r="L4" s="27" t="s">
        <v>15</v>
      </c>
      <c r="M4" s="31" t="s">
        <v>7</v>
      </c>
      <c r="N4" s="32" t="s">
        <v>14</v>
      </c>
      <c r="O4" s="27" t="s">
        <v>15</v>
      </c>
      <c r="P4" s="33" t="s">
        <v>7</v>
      </c>
      <c r="Q4" s="629"/>
      <c r="R4" s="630"/>
    </row>
    <row r="5" spans="1:18" ht="15" customHeight="1" x14ac:dyDescent="0.3">
      <c r="A5" s="190" t="s">
        <v>178</v>
      </c>
      <c r="B5" s="62" t="s">
        <v>92</v>
      </c>
      <c r="C5" s="74" t="s">
        <v>16</v>
      </c>
      <c r="D5" s="82" t="s">
        <v>112</v>
      </c>
      <c r="E5" s="202">
        <v>30</v>
      </c>
      <c r="F5" s="203" t="s">
        <v>108</v>
      </c>
      <c r="G5" s="218">
        <v>10</v>
      </c>
      <c r="H5" s="203">
        <v>30</v>
      </c>
      <c r="I5" s="203" t="s">
        <v>108</v>
      </c>
      <c r="J5" s="204">
        <v>10</v>
      </c>
      <c r="K5" s="137">
        <v>30</v>
      </c>
      <c r="L5" s="47" t="s">
        <v>108</v>
      </c>
      <c r="M5" s="138">
        <v>12</v>
      </c>
      <c r="N5" s="139">
        <v>30</v>
      </c>
      <c r="O5" s="47" t="s">
        <v>109</v>
      </c>
      <c r="P5" s="140">
        <v>26</v>
      </c>
      <c r="Q5" s="72">
        <f t="shared" ref="Q5:Q15" si="0">SUM(E5,H5,K5,N5)</f>
        <v>120</v>
      </c>
      <c r="R5" s="73">
        <f t="shared" ref="R5:R12" si="1">SUM(G5,J5,M5,P5)</f>
        <v>58</v>
      </c>
    </row>
    <row r="6" spans="1:18" x14ac:dyDescent="0.3">
      <c r="A6" s="190" t="s">
        <v>177</v>
      </c>
      <c r="B6" s="62" t="s">
        <v>38</v>
      </c>
      <c r="C6" s="52" t="s">
        <v>19</v>
      </c>
      <c r="D6" s="86" t="s">
        <v>113</v>
      </c>
      <c r="E6" s="180"/>
      <c r="F6" s="54"/>
      <c r="G6" s="55"/>
      <c r="H6" s="54"/>
      <c r="I6" s="54"/>
      <c r="J6" s="206"/>
      <c r="K6" s="88">
        <v>15</v>
      </c>
      <c r="L6" s="68" t="s">
        <v>109</v>
      </c>
      <c r="M6" s="146">
        <v>3</v>
      </c>
      <c r="N6" s="91"/>
      <c r="O6" s="68"/>
      <c r="P6" s="147"/>
      <c r="Q6" s="72">
        <f t="shared" si="0"/>
        <v>15</v>
      </c>
      <c r="R6" s="73">
        <f t="shared" si="1"/>
        <v>3</v>
      </c>
    </row>
    <row r="7" spans="1:18" x14ac:dyDescent="0.3">
      <c r="A7" s="190" t="s">
        <v>177</v>
      </c>
      <c r="B7" s="62" t="s">
        <v>39</v>
      </c>
      <c r="C7" s="52" t="s">
        <v>19</v>
      </c>
      <c r="D7" s="86" t="s">
        <v>94</v>
      </c>
      <c r="E7" s="180"/>
      <c r="F7" s="54"/>
      <c r="G7" s="55"/>
      <c r="H7" s="54"/>
      <c r="I7" s="54"/>
      <c r="J7" s="206"/>
      <c r="K7" s="88"/>
      <c r="L7" s="68"/>
      <c r="M7" s="146"/>
      <c r="N7" s="91">
        <v>4</v>
      </c>
      <c r="O7" s="68" t="s">
        <v>109</v>
      </c>
      <c r="P7" s="147">
        <v>4</v>
      </c>
      <c r="Q7" s="72">
        <f t="shared" si="0"/>
        <v>4</v>
      </c>
      <c r="R7" s="73">
        <f t="shared" si="1"/>
        <v>4</v>
      </c>
    </row>
    <row r="8" spans="1:18" x14ac:dyDescent="0.3">
      <c r="A8" s="190" t="s">
        <v>178</v>
      </c>
      <c r="B8" s="62" t="s">
        <v>49</v>
      </c>
      <c r="C8" s="52" t="s">
        <v>16</v>
      </c>
      <c r="D8" s="86" t="s">
        <v>113</v>
      </c>
      <c r="E8" s="180">
        <v>30</v>
      </c>
      <c r="F8" s="54" t="s">
        <v>109</v>
      </c>
      <c r="G8" s="55">
        <v>1</v>
      </c>
      <c r="H8" s="54">
        <v>30</v>
      </c>
      <c r="I8" s="54" t="s">
        <v>109</v>
      </c>
      <c r="J8" s="206">
        <v>2</v>
      </c>
      <c r="K8" s="88"/>
      <c r="L8" s="78"/>
      <c r="M8" s="17"/>
      <c r="N8" s="56"/>
      <c r="O8" s="219"/>
      <c r="P8" s="147"/>
      <c r="Q8" s="72">
        <f t="shared" si="0"/>
        <v>60</v>
      </c>
      <c r="R8" s="73">
        <f t="shared" si="1"/>
        <v>3</v>
      </c>
    </row>
    <row r="9" spans="1:18" x14ac:dyDescent="0.3">
      <c r="A9" s="190" t="s">
        <v>177</v>
      </c>
      <c r="B9" s="62" t="s">
        <v>23</v>
      </c>
      <c r="C9" s="52" t="s">
        <v>19</v>
      </c>
      <c r="D9" s="86" t="s">
        <v>21</v>
      </c>
      <c r="E9" s="180">
        <v>45</v>
      </c>
      <c r="F9" s="56" t="s">
        <v>109</v>
      </c>
      <c r="G9" s="55">
        <v>3</v>
      </c>
      <c r="H9" s="54">
        <v>45</v>
      </c>
      <c r="I9" s="56" t="s">
        <v>109</v>
      </c>
      <c r="J9" s="206">
        <v>3</v>
      </c>
      <c r="K9" s="92">
        <v>45</v>
      </c>
      <c r="L9" s="84" t="s">
        <v>109</v>
      </c>
      <c r="M9" s="55">
        <v>3</v>
      </c>
      <c r="N9" s="54">
        <v>45</v>
      </c>
      <c r="O9" s="178" t="s">
        <v>109</v>
      </c>
      <c r="P9" s="94">
        <v>3</v>
      </c>
      <c r="Q9" s="72">
        <f t="shared" si="0"/>
        <v>180</v>
      </c>
      <c r="R9" s="73">
        <f t="shared" si="1"/>
        <v>12</v>
      </c>
    </row>
    <row r="10" spans="1:18" x14ac:dyDescent="0.3">
      <c r="A10" s="190" t="s">
        <v>177</v>
      </c>
      <c r="B10" s="62" t="s">
        <v>60</v>
      </c>
      <c r="C10" s="74" t="s">
        <v>16</v>
      </c>
      <c r="D10" s="86" t="s">
        <v>113</v>
      </c>
      <c r="E10" s="220">
        <v>30</v>
      </c>
      <c r="F10" s="56" t="s">
        <v>109</v>
      </c>
      <c r="G10" s="17">
        <v>1</v>
      </c>
      <c r="H10" s="56">
        <v>30</v>
      </c>
      <c r="I10" s="56" t="s">
        <v>95</v>
      </c>
      <c r="J10" s="221">
        <v>2</v>
      </c>
      <c r="K10" s="96"/>
      <c r="L10" s="82"/>
      <c r="M10" s="83"/>
      <c r="N10" s="83"/>
      <c r="O10" s="145"/>
      <c r="P10" s="97"/>
      <c r="Q10" s="72">
        <f t="shared" si="0"/>
        <v>60</v>
      </c>
      <c r="R10" s="73">
        <f t="shared" si="1"/>
        <v>3</v>
      </c>
    </row>
    <row r="11" spans="1:18" x14ac:dyDescent="0.3">
      <c r="A11" s="190" t="s">
        <v>177</v>
      </c>
      <c r="B11" s="62" t="s">
        <v>24</v>
      </c>
      <c r="C11" s="74" t="s">
        <v>16</v>
      </c>
      <c r="D11" s="53" t="s">
        <v>115</v>
      </c>
      <c r="E11" s="220">
        <v>30</v>
      </c>
      <c r="F11" s="56" t="s">
        <v>95</v>
      </c>
      <c r="G11" s="17">
        <v>2</v>
      </c>
      <c r="H11" s="56"/>
      <c r="I11" s="56"/>
      <c r="J11" s="221"/>
      <c r="K11" s="88"/>
      <c r="L11" s="84"/>
      <c r="M11" s="17"/>
      <c r="N11" s="56"/>
      <c r="O11" s="178"/>
      <c r="P11" s="147"/>
      <c r="Q11" s="72">
        <f t="shared" si="0"/>
        <v>30</v>
      </c>
      <c r="R11" s="73">
        <f t="shared" si="1"/>
        <v>2</v>
      </c>
    </row>
    <row r="12" spans="1:18" ht="15" customHeight="1" x14ac:dyDescent="0.3">
      <c r="A12" s="190" t="s">
        <v>177</v>
      </c>
      <c r="B12" s="62" t="s">
        <v>133</v>
      </c>
      <c r="C12" s="74" t="s">
        <v>16</v>
      </c>
      <c r="D12" s="53" t="s">
        <v>115</v>
      </c>
      <c r="E12" s="220"/>
      <c r="F12" s="56"/>
      <c r="G12" s="17"/>
      <c r="H12" s="56">
        <v>30</v>
      </c>
      <c r="I12" s="56" t="s">
        <v>110</v>
      </c>
      <c r="J12" s="221">
        <v>2</v>
      </c>
      <c r="K12" s="88"/>
      <c r="L12" s="84"/>
      <c r="M12" s="17"/>
      <c r="N12" s="56"/>
      <c r="O12" s="178"/>
      <c r="P12" s="147"/>
      <c r="Q12" s="72">
        <f t="shared" si="0"/>
        <v>30</v>
      </c>
      <c r="R12" s="73">
        <f t="shared" si="1"/>
        <v>2</v>
      </c>
    </row>
    <row r="13" spans="1:18" x14ac:dyDescent="0.3">
      <c r="A13" s="190" t="s">
        <v>177</v>
      </c>
      <c r="B13" s="62" t="s">
        <v>134</v>
      </c>
      <c r="C13" s="74" t="s">
        <v>16</v>
      </c>
      <c r="D13" s="53" t="s">
        <v>115</v>
      </c>
      <c r="E13" s="180">
        <v>30</v>
      </c>
      <c r="F13" s="56" t="s">
        <v>110</v>
      </c>
      <c r="G13" s="55">
        <v>2</v>
      </c>
      <c r="H13" s="54"/>
      <c r="I13" s="56"/>
      <c r="J13" s="206"/>
      <c r="K13" s="88"/>
      <c r="L13" s="91"/>
      <c r="M13" s="116"/>
      <c r="N13" s="115"/>
      <c r="O13" s="91"/>
      <c r="P13" s="147"/>
      <c r="Q13" s="72">
        <f t="shared" si="0"/>
        <v>30</v>
      </c>
      <c r="R13" s="73">
        <v>2</v>
      </c>
    </row>
    <row r="14" spans="1:18" x14ac:dyDescent="0.3">
      <c r="A14" s="190" t="s">
        <v>179</v>
      </c>
      <c r="B14" s="95" t="s">
        <v>89</v>
      </c>
      <c r="C14" s="52" t="s">
        <v>16</v>
      </c>
      <c r="D14" s="53" t="s">
        <v>115</v>
      </c>
      <c r="E14" s="180">
        <v>30</v>
      </c>
      <c r="F14" s="54" t="s">
        <v>95</v>
      </c>
      <c r="G14" s="55">
        <v>2</v>
      </c>
      <c r="H14" s="222"/>
      <c r="I14" s="222"/>
      <c r="J14" s="223"/>
      <c r="K14" s="88"/>
      <c r="L14" s="91"/>
      <c r="M14" s="146"/>
      <c r="N14" s="91"/>
      <c r="O14" s="91"/>
      <c r="P14" s="147"/>
      <c r="Q14" s="72">
        <f t="shared" si="0"/>
        <v>30</v>
      </c>
      <c r="R14" s="73">
        <v>2</v>
      </c>
    </row>
    <row r="15" spans="1:18" x14ac:dyDescent="0.3">
      <c r="A15" s="190" t="s">
        <v>179</v>
      </c>
      <c r="B15" s="95" t="s">
        <v>145</v>
      </c>
      <c r="C15" s="52" t="s">
        <v>16</v>
      </c>
      <c r="D15" s="53" t="s">
        <v>115</v>
      </c>
      <c r="E15" s="224"/>
      <c r="F15" s="222"/>
      <c r="G15" s="222"/>
      <c r="H15" s="54">
        <v>30</v>
      </c>
      <c r="I15" s="54" t="s">
        <v>95</v>
      </c>
      <c r="J15" s="206">
        <v>2</v>
      </c>
      <c r="K15" s="88"/>
      <c r="L15" s="91"/>
      <c r="M15" s="146"/>
      <c r="N15" s="91"/>
      <c r="O15" s="91"/>
      <c r="P15" s="147"/>
      <c r="Q15" s="72">
        <f t="shared" si="0"/>
        <v>30</v>
      </c>
      <c r="R15" s="73">
        <v>2</v>
      </c>
    </row>
    <row r="16" spans="1:18" x14ac:dyDescent="0.3">
      <c r="A16" s="190" t="s">
        <v>179</v>
      </c>
      <c r="B16" s="62" t="s">
        <v>99</v>
      </c>
      <c r="C16" s="74" t="s">
        <v>16</v>
      </c>
      <c r="D16" s="53" t="s">
        <v>115</v>
      </c>
      <c r="E16" s="180"/>
      <c r="F16" s="56"/>
      <c r="G16" s="55"/>
      <c r="H16" s="54"/>
      <c r="I16" s="54"/>
      <c r="J16" s="206"/>
      <c r="K16" s="88">
        <v>30</v>
      </c>
      <c r="L16" s="91" t="s">
        <v>95</v>
      </c>
      <c r="M16" s="146">
        <v>2</v>
      </c>
      <c r="N16" s="91"/>
      <c r="O16" s="91"/>
      <c r="P16" s="147"/>
      <c r="Q16" s="72">
        <f>SUM(E16,H16,K16,N16)</f>
        <v>30</v>
      </c>
      <c r="R16" s="73">
        <f>SUM(G16,J16,M16,P16)</f>
        <v>2</v>
      </c>
    </row>
    <row r="17" spans="1:18" x14ac:dyDescent="0.3">
      <c r="A17" s="190" t="s">
        <v>177</v>
      </c>
      <c r="B17" s="62" t="s">
        <v>40</v>
      </c>
      <c r="C17" s="74" t="s">
        <v>16</v>
      </c>
      <c r="D17" s="53" t="s">
        <v>115</v>
      </c>
      <c r="E17" s="180">
        <v>30</v>
      </c>
      <c r="F17" s="54" t="s">
        <v>109</v>
      </c>
      <c r="G17" s="55">
        <v>1</v>
      </c>
      <c r="H17" s="54">
        <v>30</v>
      </c>
      <c r="I17" s="54" t="s">
        <v>95</v>
      </c>
      <c r="J17" s="206">
        <v>2</v>
      </c>
      <c r="K17" s="88"/>
      <c r="L17" s="91"/>
      <c r="M17" s="146"/>
      <c r="N17" s="91"/>
      <c r="O17" s="91"/>
      <c r="P17" s="147"/>
      <c r="Q17" s="72">
        <f>SUM(E17,H17,K17,N17)</f>
        <v>60</v>
      </c>
      <c r="R17" s="73">
        <f>SUM(G17,J17,M17,P17)</f>
        <v>3</v>
      </c>
    </row>
    <row r="18" spans="1:18" x14ac:dyDescent="0.3">
      <c r="A18" s="190" t="s">
        <v>177</v>
      </c>
      <c r="B18" s="62" t="s">
        <v>41</v>
      </c>
      <c r="C18" s="74" t="s">
        <v>16</v>
      </c>
      <c r="D18" s="53" t="s">
        <v>115</v>
      </c>
      <c r="E18" s="180">
        <v>30</v>
      </c>
      <c r="F18" s="56" t="s">
        <v>109</v>
      </c>
      <c r="G18" s="55">
        <v>1</v>
      </c>
      <c r="H18" s="54">
        <v>30</v>
      </c>
      <c r="I18" s="54" t="s">
        <v>95</v>
      </c>
      <c r="J18" s="206">
        <v>2</v>
      </c>
      <c r="K18" s="88"/>
      <c r="L18" s="91"/>
      <c r="M18" s="146"/>
      <c r="N18" s="91"/>
      <c r="O18" s="91"/>
      <c r="P18" s="147"/>
      <c r="Q18" s="109">
        <f>SUM(E18,H18,K18,N18)</f>
        <v>60</v>
      </c>
      <c r="R18" s="110">
        <f>SUM(G18,J18,M18,P18)</f>
        <v>3</v>
      </c>
    </row>
    <row r="19" spans="1:18" x14ac:dyDescent="0.3">
      <c r="A19" s="190" t="s">
        <v>178</v>
      </c>
      <c r="B19" s="62" t="s">
        <v>135</v>
      </c>
      <c r="C19" s="74" t="s">
        <v>16</v>
      </c>
      <c r="D19" s="86" t="s">
        <v>113</v>
      </c>
      <c r="E19" s="180"/>
      <c r="F19" s="56"/>
      <c r="G19" s="55"/>
      <c r="H19" s="54"/>
      <c r="I19" s="54"/>
      <c r="J19" s="206"/>
      <c r="K19" s="88"/>
      <c r="L19" s="91"/>
      <c r="M19" s="146"/>
      <c r="N19" s="91">
        <v>30</v>
      </c>
      <c r="O19" s="91" t="s">
        <v>110</v>
      </c>
      <c r="P19" s="147">
        <v>2</v>
      </c>
      <c r="Q19" s="225">
        <f>SUM(E19,H19,K19,N19)</f>
        <v>30</v>
      </c>
      <c r="R19" s="208">
        <f>SUM(G19,J19,M19,P19)</f>
        <v>2</v>
      </c>
    </row>
    <row r="20" spans="1:18" ht="15.75" thickBot="1" x14ac:dyDescent="0.35">
      <c r="A20" s="190" t="s">
        <v>179</v>
      </c>
      <c r="B20" s="184" t="s">
        <v>43</v>
      </c>
      <c r="C20" s="185" t="s">
        <v>19</v>
      </c>
      <c r="D20" s="186" t="s">
        <v>113</v>
      </c>
      <c r="E20" s="226">
        <v>30</v>
      </c>
      <c r="F20" s="227" t="s">
        <v>110</v>
      </c>
      <c r="G20" s="228">
        <v>2</v>
      </c>
      <c r="H20" s="229">
        <v>30</v>
      </c>
      <c r="I20" s="227" t="s">
        <v>95</v>
      </c>
      <c r="J20" s="230">
        <v>3</v>
      </c>
      <c r="K20" s="103"/>
      <c r="L20" s="104"/>
      <c r="M20" s="105"/>
      <c r="N20" s="104"/>
      <c r="O20" s="104"/>
      <c r="P20" s="106"/>
      <c r="Q20" s="187">
        <f>SUM(E20,H20,K20,N20)</f>
        <v>60</v>
      </c>
      <c r="R20" s="231">
        <f>SUM(G20,J20,M20,P20)</f>
        <v>5</v>
      </c>
    </row>
    <row r="21" spans="1:18" ht="15.75" thickBot="1" x14ac:dyDescent="0.35">
      <c r="B21" s="643" t="s">
        <v>147</v>
      </c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663"/>
      <c r="Q21" s="664"/>
      <c r="R21" s="188">
        <v>12</v>
      </c>
    </row>
    <row r="22" spans="1:18" x14ac:dyDescent="0.3">
      <c r="B22" s="189"/>
      <c r="D22" s="232" t="s">
        <v>36</v>
      </c>
      <c r="E22" s="42">
        <f>SUM(E5:E20)</f>
        <v>315</v>
      </c>
      <c r="F22" s="42"/>
      <c r="G22" s="101">
        <f>SUM(G5:G20)</f>
        <v>25</v>
      </c>
      <c r="H22" s="42">
        <f>SUM(H5:H20)</f>
        <v>285</v>
      </c>
      <c r="I22" s="42"/>
      <c r="J22" s="101">
        <f>SUM(J5:J20)</f>
        <v>28</v>
      </c>
      <c r="K22" s="44">
        <f>SUM(K5:K21)</f>
        <v>120</v>
      </c>
      <c r="L22" s="44"/>
      <c r="M22" s="43">
        <f>SUM(M5:M21)</f>
        <v>20</v>
      </c>
      <c r="N22" s="44">
        <f>SUM(N5:N21)</f>
        <v>109</v>
      </c>
      <c r="O22" s="44"/>
      <c r="P22" s="43">
        <f>SUM(P5:P21)</f>
        <v>35</v>
      </c>
      <c r="Q22" s="51">
        <f>SUM(Q5:Q20)</f>
        <v>829</v>
      </c>
      <c r="R22" s="193">
        <f>SUM(R5:R20)</f>
        <v>108</v>
      </c>
    </row>
    <row r="23" spans="1:18" x14ac:dyDescent="0.3">
      <c r="B23" s="111"/>
      <c r="C23" s="111"/>
      <c r="D23" s="208" t="s">
        <v>37</v>
      </c>
      <c r="E23" s="576">
        <f>SUM(E22,H22)-(E9+H9)</f>
        <v>510</v>
      </c>
      <c r="F23" s="576"/>
      <c r="G23" s="576"/>
      <c r="H23" s="660">
        <f>SUM(G22,J22)</f>
        <v>53</v>
      </c>
      <c r="I23" s="661"/>
      <c r="J23" s="662"/>
      <c r="K23" s="576">
        <f>SUM(K22,N22)-(K9+N9)</f>
        <v>139</v>
      </c>
      <c r="L23" s="576"/>
      <c r="M23" s="576"/>
      <c r="N23" s="576">
        <f>SUM(M22,P22)</f>
        <v>55</v>
      </c>
      <c r="O23" s="576"/>
      <c r="P23" s="576"/>
      <c r="Q23" s="233"/>
      <c r="R23" s="234">
        <f>R22+R21</f>
        <v>120</v>
      </c>
    </row>
    <row r="24" spans="1:18" x14ac:dyDescent="0.3">
      <c r="B24" s="111"/>
      <c r="C24" s="111"/>
      <c r="D24" s="111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61">
        <f>SUM(R21,R20,R9,R7,R6,)</f>
        <v>36</v>
      </c>
      <c r="R24" s="195" t="s">
        <v>7</v>
      </c>
    </row>
    <row r="25" spans="1:18" x14ac:dyDescent="0.3">
      <c r="Q25" s="235">
        <f>(100*Q24)/R23</f>
        <v>30</v>
      </c>
    </row>
  </sheetData>
  <sheetProtection selectLockedCells="1" selectUnlockedCells="1"/>
  <mergeCells count="17"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  <mergeCell ref="E23:G23"/>
    <mergeCell ref="H23:J23"/>
    <mergeCell ref="K23:M23"/>
    <mergeCell ref="N23:P23"/>
    <mergeCell ref="B21:Q21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Y33"/>
  <sheetViews>
    <sheetView zoomScaleNormal="100" workbookViewId="0">
      <selection activeCell="A5" sqref="A5"/>
    </sheetView>
  </sheetViews>
  <sheetFormatPr defaultColWidth="8.85546875" defaultRowHeight="15" x14ac:dyDescent="0.25"/>
  <cols>
    <col min="1" max="1" width="8.85546875" style="2"/>
    <col min="2" max="2" width="30.42578125" bestFit="1" customWidth="1"/>
    <col min="3" max="3" width="13.5703125" bestFit="1" customWidth="1"/>
    <col min="4" max="4" width="8.42578125" bestFit="1" customWidth="1"/>
    <col min="5" max="5" width="5.5703125" bestFit="1" customWidth="1"/>
    <col min="6" max="6" width="4" bestFit="1" customWidth="1"/>
    <col min="7" max="7" width="5.28515625" bestFit="1" customWidth="1"/>
    <col min="8" max="8" width="5.5703125" bestFit="1" customWidth="1"/>
    <col min="9" max="9" width="4" bestFit="1" customWidth="1"/>
    <col min="10" max="10" width="5.28515625" bestFit="1" customWidth="1"/>
    <col min="11" max="11" width="5.5703125" bestFit="1" customWidth="1"/>
    <col min="12" max="12" width="4" bestFit="1" customWidth="1"/>
    <col min="13" max="13" width="5.28515625" bestFit="1" customWidth="1"/>
    <col min="14" max="14" width="5.5703125" bestFit="1" customWidth="1"/>
    <col min="15" max="15" width="4" bestFit="1" customWidth="1"/>
    <col min="16" max="16" width="5.28515625" bestFit="1" customWidth="1"/>
    <col min="17" max="17" width="5.5703125" bestFit="1" customWidth="1"/>
    <col min="18" max="18" width="4" bestFit="1" customWidth="1"/>
    <col min="19" max="19" width="5.28515625" bestFit="1" customWidth="1"/>
    <col min="20" max="20" width="5.5703125" bestFit="1" customWidth="1"/>
    <col min="21" max="21" width="4" bestFit="1" customWidth="1"/>
    <col min="22" max="22" width="5.28515625" bestFit="1" customWidth="1"/>
    <col min="23" max="23" width="6.140625" bestFit="1" customWidth="1"/>
    <col min="24" max="24" width="5.28515625" bestFit="1" customWidth="1"/>
    <col min="25" max="25" width="11" customWidth="1"/>
  </cols>
  <sheetData>
    <row r="1" spans="1:25" ht="16.5" thickBot="1" x14ac:dyDescent="0.35">
      <c r="B1" s="621" t="s">
        <v>155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1"/>
      <c r="X1" s="621"/>
      <c r="Y1" s="236"/>
    </row>
    <row r="2" spans="1:25" x14ac:dyDescent="0.25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  <c r="Y2" s="236"/>
    </row>
    <row r="3" spans="1:25" x14ac:dyDescent="0.25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  <c r="Y3" s="236"/>
    </row>
    <row r="4" spans="1:25" ht="15.75" thickBot="1" x14ac:dyDescent="0.3">
      <c r="B4" s="637"/>
      <c r="C4" s="630"/>
      <c r="D4" s="638"/>
      <c r="E4" s="26" t="s">
        <v>14</v>
      </c>
      <c r="F4" s="27" t="s">
        <v>15</v>
      </c>
      <c r="G4" s="28" t="s">
        <v>7</v>
      </c>
      <c r="H4" s="27" t="s">
        <v>14</v>
      </c>
      <c r="I4" s="27" t="s">
        <v>15</v>
      </c>
      <c r="J4" s="29" t="s">
        <v>7</v>
      </c>
      <c r="K4" s="30" t="s">
        <v>14</v>
      </c>
      <c r="L4" s="27" t="s">
        <v>15</v>
      </c>
      <c r="M4" s="31" t="s">
        <v>7</v>
      </c>
      <c r="N4" s="32" t="s">
        <v>14</v>
      </c>
      <c r="O4" s="27" t="s">
        <v>15</v>
      </c>
      <c r="P4" s="33" t="s">
        <v>7</v>
      </c>
      <c r="Q4" s="34" t="s">
        <v>14</v>
      </c>
      <c r="R4" s="27" t="s">
        <v>15</v>
      </c>
      <c r="S4" s="35" t="s">
        <v>7</v>
      </c>
      <c r="T4" s="36" t="s">
        <v>14</v>
      </c>
      <c r="U4" s="27" t="s">
        <v>15</v>
      </c>
      <c r="V4" s="37" t="s">
        <v>7</v>
      </c>
      <c r="W4" s="629"/>
      <c r="X4" s="630"/>
      <c r="Y4" s="236"/>
    </row>
    <row r="5" spans="1:25" x14ac:dyDescent="0.25">
      <c r="A5" s="2" t="s">
        <v>178</v>
      </c>
      <c r="B5" s="62" t="s">
        <v>92</v>
      </c>
      <c r="C5" s="74" t="s">
        <v>16</v>
      </c>
      <c r="D5" s="82" t="s">
        <v>112</v>
      </c>
      <c r="E5" s="143">
        <v>30</v>
      </c>
      <c r="F5" s="58" t="s">
        <v>108</v>
      </c>
      <c r="G5" s="114">
        <v>10</v>
      </c>
      <c r="H5" s="58">
        <v>30</v>
      </c>
      <c r="I5" s="58" t="s">
        <v>108</v>
      </c>
      <c r="J5" s="144">
        <v>10</v>
      </c>
      <c r="K5" s="41">
        <v>30</v>
      </c>
      <c r="L5" s="58" t="s">
        <v>108</v>
      </c>
      <c r="M5" s="116">
        <v>10</v>
      </c>
      <c r="N5" s="115">
        <v>30</v>
      </c>
      <c r="O5" s="58" t="s">
        <v>108</v>
      </c>
      <c r="P5" s="45">
        <v>10</v>
      </c>
      <c r="Q5" s="57">
        <v>30</v>
      </c>
      <c r="R5" s="58" t="s">
        <v>108</v>
      </c>
      <c r="S5" s="59">
        <v>10</v>
      </c>
      <c r="T5" s="60">
        <v>30</v>
      </c>
      <c r="U5" s="58" t="s">
        <v>109</v>
      </c>
      <c r="V5" s="61">
        <v>23</v>
      </c>
      <c r="W5" s="72">
        <f t="shared" ref="W5:W15" si="0">SUM(E5,H5,K5,N5,Q5,T5)</f>
        <v>180</v>
      </c>
      <c r="X5" s="73">
        <f t="shared" ref="X5:X15" si="1">SUM(G5,J5,M5,P5,S5,V5)</f>
        <v>73</v>
      </c>
      <c r="Y5" s="236"/>
    </row>
    <row r="6" spans="1:25" x14ac:dyDescent="0.25">
      <c r="A6" s="2" t="s">
        <v>177</v>
      </c>
      <c r="B6" s="38" t="s">
        <v>124</v>
      </c>
      <c r="C6" s="52" t="s">
        <v>19</v>
      </c>
      <c r="D6" s="53" t="s">
        <v>115</v>
      </c>
      <c r="E6" s="143"/>
      <c r="F6" s="58"/>
      <c r="G6" s="114"/>
      <c r="H6" s="58"/>
      <c r="I6" s="58"/>
      <c r="J6" s="144"/>
      <c r="K6" s="41"/>
      <c r="L6" s="58"/>
      <c r="M6" s="116"/>
      <c r="N6" s="115"/>
      <c r="O6" s="58"/>
      <c r="P6" s="45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72">
        <f t="shared" si="0"/>
        <v>60</v>
      </c>
      <c r="X6" s="73">
        <f t="shared" si="1"/>
        <v>4</v>
      </c>
      <c r="Y6" s="236"/>
    </row>
    <row r="7" spans="1:25" x14ac:dyDescent="0.25">
      <c r="A7" s="2" t="s">
        <v>178</v>
      </c>
      <c r="B7" s="62" t="s">
        <v>50</v>
      </c>
      <c r="C7" s="74" t="s">
        <v>16</v>
      </c>
      <c r="D7" s="82" t="s">
        <v>94</v>
      </c>
      <c r="E7" s="96"/>
      <c r="F7" s="74"/>
      <c r="G7" s="74"/>
      <c r="H7" s="74"/>
      <c r="I7" s="74"/>
      <c r="J7" s="97"/>
      <c r="K7" s="88">
        <v>15</v>
      </c>
      <c r="L7" s="91" t="s">
        <v>109</v>
      </c>
      <c r="M7" s="146">
        <v>1</v>
      </c>
      <c r="N7" s="91">
        <v>15</v>
      </c>
      <c r="O7" s="91" t="s">
        <v>95</v>
      </c>
      <c r="P7" s="147">
        <v>2</v>
      </c>
      <c r="Q7" s="67"/>
      <c r="R7" s="91"/>
      <c r="S7" s="69"/>
      <c r="T7" s="70"/>
      <c r="U7" s="91"/>
      <c r="V7" s="71"/>
      <c r="W7" s="72">
        <f t="shared" si="0"/>
        <v>30</v>
      </c>
      <c r="X7" s="73">
        <f t="shared" si="1"/>
        <v>3</v>
      </c>
      <c r="Y7" s="236"/>
    </row>
    <row r="8" spans="1:25" x14ac:dyDescent="0.25">
      <c r="A8" s="2" t="s">
        <v>178</v>
      </c>
      <c r="B8" s="62" t="s">
        <v>18</v>
      </c>
      <c r="C8" s="52" t="s">
        <v>19</v>
      </c>
      <c r="D8" s="53" t="s">
        <v>115</v>
      </c>
      <c r="E8" s="92"/>
      <c r="F8" s="68"/>
      <c r="G8" s="93"/>
      <c r="H8" s="68"/>
      <c r="I8" s="68"/>
      <c r="J8" s="94"/>
      <c r="K8" s="88">
        <v>30</v>
      </c>
      <c r="L8" s="68" t="s">
        <v>108</v>
      </c>
      <c r="M8" s="146">
        <v>4</v>
      </c>
      <c r="N8" s="91">
        <v>30</v>
      </c>
      <c r="O8" s="68" t="s">
        <v>108</v>
      </c>
      <c r="P8" s="147">
        <v>4</v>
      </c>
      <c r="Q8" s="67">
        <v>30</v>
      </c>
      <c r="R8" s="68" t="s">
        <v>108</v>
      </c>
      <c r="S8" s="69">
        <v>4</v>
      </c>
      <c r="T8" s="70">
        <v>30</v>
      </c>
      <c r="U8" s="68" t="s">
        <v>108</v>
      </c>
      <c r="V8" s="71">
        <v>4</v>
      </c>
      <c r="W8" s="72">
        <f t="shared" si="0"/>
        <v>120</v>
      </c>
      <c r="X8" s="73">
        <f t="shared" si="1"/>
        <v>16</v>
      </c>
      <c r="Y8" s="236"/>
    </row>
    <row r="9" spans="1:25" x14ac:dyDescent="0.25">
      <c r="A9" s="2" t="s">
        <v>179</v>
      </c>
      <c r="B9" s="62" t="s">
        <v>22</v>
      </c>
      <c r="C9" s="74" t="s">
        <v>16</v>
      </c>
      <c r="D9" s="53" t="s">
        <v>115</v>
      </c>
      <c r="E9" s="92">
        <v>60</v>
      </c>
      <c r="F9" s="91" t="s">
        <v>109</v>
      </c>
      <c r="G9" s="93">
        <v>4</v>
      </c>
      <c r="H9" s="68">
        <v>60</v>
      </c>
      <c r="I9" s="91" t="s">
        <v>109</v>
      </c>
      <c r="J9" s="94">
        <v>4</v>
      </c>
      <c r="K9" s="88">
        <v>60</v>
      </c>
      <c r="L9" s="91" t="s">
        <v>109</v>
      </c>
      <c r="M9" s="105">
        <v>4</v>
      </c>
      <c r="N9" s="104">
        <v>60</v>
      </c>
      <c r="O9" s="91" t="s">
        <v>109</v>
      </c>
      <c r="P9" s="147">
        <v>4</v>
      </c>
      <c r="Q9" s="67"/>
      <c r="R9" s="70"/>
      <c r="S9" s="69"/>
      <c r="T9" s="70"/>
      <c r="U9" s="70"/>
      <c r="V9" s="71"/>
      <c r="W9" s="72">
        <f t="shared" si="0"/>
        <v>240</v>
      </c>
      <c r="X9" s="73">
        <f t="shared" si="1"/>
        <v>16</v>
      </c>
      <c r="Y9" s="236"/>
    </row>
    <row r="10" spans="1:25" x14ac:dyDescent="0.25">
      <c r="A10" s="2" t="s">
        <v>177</v>
      </c>
      <c r="B10" s="62" t="s">
        <v>23</v>
      </c>
      <c r="C10" s="52" t="s">
        <v>19</v>
      </c>
      <c r="D10" s="86" t="s">
        <v>21</v>
      </c>
      <c r="E10" s="92">
        <v>15</v>
      </c>
      <c r="F10" s="91" t="s">
        <v>109</v>
      </c>
      <c r="G10" s="93">
        <v>1</v>
      </c>
      <c r="H10" s="68">
        <v>15</v>
      </c>
      <c r="I10" s="91" t="s">
        <v>109</v>
      </c>
      <c r="J10" s="94">
        <v>1</v>
      </c>
      <c r="K10" s="88">
        <v>15</v>
      </c>
      <c r="L10" s="84" t="s">
        <v>109</v>
      </c>
      <c r="M10" s="17">
        <v>1</v>
      </c>
      <c r="N10" s="56">
        <v>15</v>
      </c>
      <c r="O10" s="178" t="s">
        <v>109</v>
      </c>
      <c r="P10" s="147">
        <v>1</v>
      </c>
      <c r="Q10" s="67">
        <v>15</v>
      </c>
      <c r="R10" s="91" t="s">
        <v>109</v>
      </c>
      <c r="S10" s="69">
        <v>1</v>
      </c>
      <c r="T10" s="70">
        <v>15</v>
      </c>
      <c r="U10" s="91" t="s">
        <v>109</v>
      </c>
      <c r="V10" s="71">
        <v>1</v>
      </c>
      <c r="W10" s="72">
        <f t="shared" si="0"/>
        <v>90</v>
      </c>
      <c r="X10" s="73">
        <f t="shared" si="1"/>
        <v>6</v>
      </c>
      <c r="Y10" s="236"/>
    </row>
    <row r="11" spans="1:25" x14ac:dyDescent="0.25">
      <c r="A11" s="2" t="s">
        <v>177</v>
      </c>
      <c r="B11" s="62" t="s">
        <v>24</v>
      </c>
      <c r="C11" s="74" t="s">
        <v>16</v>
      </c>
      <c r="D11" s="53" t="s">
        <v>115</v>
      </c>
      <c r="E11" s="92"/>
      <c r="F11" s="68"/>
      <c r="G11" s="93"/>
      <c r="H11" s="68"/>
      <c r="I11" s="68"/>
      <c r="J11" s="94"/>
      <c r="K11" s="88"/>
      <c r="L11" s="84"/>
      <c r="M11" s="17"/>
      <c r="N11" s="56"/>
      <c r="O11" s="178"/>
      <c r="P11" s="147"/>
      <c r="Q11" s="88">
        <v>30</v>
      </c>
      <c r="R11" s="91" t="s">
        <v>110</v>
      </c>
      <c r="S11" s="146">
        <v>1</v>
      </c>
      <c r="T11" s="91">
        <v>30</v>
      </c>
      <c r="U11" s="91" t="s">
        <v>95</v>
      </c>
      <c r="V11" s="147">
        <v>2</v>
      </c>
      <c r="W11" s="72">
        <f t="shared" si="0"/>
        <v>60</v>
      </c>
      <c r="X11" s="73">
        <f t="shared" si="1"/>
        <v>3</v>
      </c>
      <c r="Y11" s="236"/>
    </row>
    <row r="12" spans="1:25" x14ac:dyDescent="0.25">
      <c r="A12" s="2" t="s">
        <v>177</v>
      </c>
      <c r="B12" s="62" t="s">
        <v>129</v>
      </c>
      <c r="C12" s="52" t="s">
        <v>19</v>
      </c>
      <c r="D12" s="53" t="s">
        <v>115</v>
      </c>
      <c r="E12" s="63"/>
      <c r="F12" s="54"/>
      <c r="G12" s="55"/>
      <c r="H12" s="54"/>
      <c r="I12" s="54"/>
      <c r="J12" s="64"/>
      <c r="K12" s="54">
        <v>30</v>
      </c>
      <c r="L12" s="313" t="s">
        <v>95</v>
      </c>
      <c r="M12" s="55">
        <v>2</v>
      </c>
      <c r="N12" s="56"/>
      <c r="O12" s="468"/>
      <c r="P12" s="66"/>
      <c r="Q12" s="67"/>
      <c r="R12" s="70"/>
      <c r="S12" s="69"/>
      <c r="T12" s="70"/>
      <c r="U12" s="70"/>
      <c r="V12" s="71"/>
      <c r="W12" s="72">
        <f t="shared" si="0"/>
        <v>30</v>
      </c>
      <c r="X12" s="73">
        <f t="shared" si="1"/>
        <v>2</v>
      </c>
      <c r="Y12" s="236"/>
    </row>
    <row r="13" spans="1:25" x14ac:dyDescent="0.25">
      <c r="A13" s="2" t="s">
        <v>177</v>
      </c>
      <c r="B13" s="62" t="s">
        <v>146</v>
      </c>
      <c r="C13" s="74" t="s">
        <v>16</v>
      </c>
      <c r="D13" s="53" t="s">
        <v>115</v>
      </c>
      <c r="E13" s="92"/>
      <c r="F13" s="68"/>
      <c r="G13" s="93"/>
      <c r="H13" s="68"/>
      <c r="I13" s="68"/>
      <c r="J13" s="94"/>
      <c r="K13" s="88"/>
      <c r="L13" s="84"/>
      <c r="M13" s="17"/>
      <c r="N13" s="56"/>
      <c r="O13" s="178"/>
      <c r="P13" s="147"/>
      <c r="Q13" s="67">
        <v>30</v>
      </c>
      <c r="R13" s="91" t="s">
        <v>109</v>
      </c>
      <c r="S13" s="69">
        <v>1</v>
      </c>
      <c r="T13" s="70">
        <v>30</v>
      </c>
      <c r="U13" s="91" t="s">
        <v>95</v>
      </c>
      <c r="V13" s="71">
        <v>2</v>
      </c>
      <c r="W13" s="72">
        <f t="shared" si="0"/>
        <v>60</v>
      </c>
      <c r="X13" s="73">
        <f t="shared" si="1"/>
        <v>3</v>
      </c>
      <c r="Y13" s="236"/>
    </row>
    <row r="14" spans="1:25" x14ac:dyDescent="0.25">
      <c r="A14" s="2" t="s">
        <v>177</v>
      </c>
      <c r="B14" s="62" t="s">
        <v>25</v>
      </c>
      <c r="C14" s="74" t="s">
        <v>16</v>
      </c>
      <c r="D14" s="82" t="s">
        <v>113</v>
      </c>
      <c r="E14" s="92">
        <v>30</v>
      </c>
      <c r="F14" s="91" t="s">
        <v>109</v>
      </c>
      <c r="G14" s="93">
        <v>1</v>
      </c>
      <c r="H14" s="68">
        <v>30</v>
      </c>
      <c r="I14" s="91" t="s">
        <v>95</v>
      </c>
      <c r="J14" s="94">
        <v>2</v>
      </c>
      <c r="K14" s="88"/>
      <c r="L14" s="84"/>
      <c r="M14" s="17"/>
      <c r="N14" s="56"/>
      <c r="O14" s="178"/>
      <c r="P14" s="147"/>
      <c r="Q14" s="67"/>
      <c r="R14" s="70"/>
      <c r="S14" s="69"/>
      <c r="T14" s="70"/>
      <c r="U14" s="70"/>
      <c r="V14" s="71"/>
      <c r="W14" s="72">
        <f t="shared" si="0"/>
        <v>60</v>
      </c>
      <c r="X14" s="73">
        <f t="shared" si="1"/>
        <v>3</v>
      </c>
      <c r="Y14" s="236"/>
    </row>
    <row r="15" spans="1:25" x14ac:dyDescent="0.25">
      <c r="A15" s="2" t="s">
        <v>178</v>
      </c>
      <c r="B15" s="62" t="s">
        <v>150</v>
      </c>
      <c r="C15" s="74" t="s">
        <v>16</v>
      </c>
      <c r="D15" s="82" t="s">
        <v>113</v>
      </c>
      <c r="E15" s="92"/>
      <c r="F15" s="91"/>
      <c r="G15" s="93"/>
      <c r="H15" s="68"/>
      <c r="I15" s="91"/>
      <c r="J15" s="94"/>
      <c r="K15" s="88">
        <v>15</v>
      </c>
      <c r="L15" s="91" t="s">
        <v>109</v>
      </c>
      <c r="M15" s="116">
        <v>1</v>
      </c>
      <c r="N15" s="115">
        <v>15</v>
      </c>
      <c r="O15" s="91" t="s">
        <v>95</v>
      </c>
      <c r="P15" s="147">
        <v>2</v>
      </c>
      <c r="Q15" s="67">
        <v>15</v>
      </c>
      <c r="R15" s="70" t="s">
        <v>109</v>
      </c>
      <c r="S15" s="69">
        <v>1</v>
      </c>
      <c r="T15" s="70">
        <v>15</v>
      </c>
      <c r="U15" s="70" t="s">
        <v>95</v>
      </c>
      <c r="V15" s="71">
        <v>2</v>
      </c>
      <c r="W15" s="72">
        <f t="shared" si="0"/>
        <v>60</v>
      </c>
      <c r="X15" s="73">
        <f t="shared" si="1"/>
        <v>6</v>
      </c>
      <c r="Y15" s="236"/>
    </row>
    <row r="16" spans="1:25" x14ac:dyDescent="0.25">
      <c r="A16" s="2" t="s">
        <v>178</v>
      </c>
      <c r="B16" s="62" t="s">
        <v>98</v>
      </c>
      <c r="C16" s="74" t="s">
        <v>16</v>
      </c>
      <c r="D16" s="82" t="s">
        <v>113</v>
      </c>
      <c r="E16" s="92"/>
      <c r="F16" s="91"/>
      <c r="G16" s="93"/>
      <c r="H16" s="68"/>
      <c r="I16" s="91"/>
      <c r="J16" s="94"/>
      <c r="K16" s="88"/>
      <c r="L16" s="91"/>
      <c r="M16" s="146"/>
      <c r="N16" s="91"/>
      <c r="O16" s="91"/>
      <c r="P16" s="147"/>
      <c r="Q16" s="67">
        <v>30</v>
      </c>
      <c r="R16" s="70" t="s">
        <v>109</v>
      </c>
      <c r="S16" s="69">
        <v>1</v>
      </c>
      <c r="T16" s="70">
        <v>30</v>
      </c>
      <c r="U16" s="70" t="s">
        <v>110</v>
      </c>
      <c r="V16" s="71">
        <v>2</v>
      </c>
      <c r="W16" s="72">
        <v>60</v>
      </c>
      <c r="X16" s="73">
        <v>3</v>
      </c>
      <c r="Y16" s="236"/>
    </row>
    <row r="17" spans="1:25" s="2" customFormat="1" x14ac:dyDescent="0.25">
      <c r="A17" s="2" t="s">
        <v>177</v>
      </c>
      <c r="B17" s="62" t="s">
        <v>26</v>
      </c>
      <c r="C17" s="74" t="s">
        <v>16</v>
      </c>
      <c r="D17" s="82" t="s">
        <v>113</v>
      </c>
      <c r="E17" s="151">
        <v>30</v>
      </c>
      <c r="F17" s="104" t="s">
        <v>109</v>
      </c>
      <c r="G17" s="152">
        <v>1</v>
      </c>
      <c r="H17" s="77">
        <v>30</v>
      </c>
      <c r="I17" s="104" t="s">
        <v>95</v>
      </c>
      <c r="J17" s="102">
        <v>2</v>
      </c>
      <c r="K17" s="151"/>
      <c r="L17" s="104"/>
      <c r="M17" s="152"/>
      <c r="N17" s="77"/>
      <c r="O17" s="104"/>
      <c r="P17" s="102"/>
      <c r="Q17" s="67"/>
      <c r="R17" s="70"/>
      <c r="S17" s="69"/>
      <c r="T17" s="70"/>
      <c r="U17" s="70"/>
      <c r="V17" s="71"/>
      <c r="W17" s="72">
        <v>60</v>
      </c>
      <c r="X17" s="73">
        <v>3</v>
      </c>
      <c r="Y17" s="236"/>
    </row>
    <row r="18" spans="1:25" s="2" customFormat="1" x14ac:dyDescent="0.25">
      <c r="A18" s="2" t="s">
        <v>177</v>
      </c>
      <c r="B18" s="62" t="s">
        <v>47</v>
      </c>
      <c r="C18" s="74" t="s">
        <v>16</v>
      </c>
      <c r="D18" s="150" t="s">
        <v>113</v>
      </c>
      <c r="E18" s="151"/>
      <c r="F18" s="104"/>
      <c r="G18" s="152"/>
      <c r="H18" s="77"/>
      <c r="I18" s="104"/>
      <c r="J18" s="102"/>
      <c r="K18" s="151">
        <v>30</v>
      </c>
      <c r="L18" s="104" t="s">
        <v>109</v>
      </c>
      <c r="M18" s="152">
        <v>1</v>
      </c>
      <c r="N18" s="77">
        <v>30</v>
      </c>
      <c r="O18" s="104" t="s">
        <v>95</v>
      </c>
      <c r="P18" s="102">
        <v>2</v>
      </c>
      <c r="Q18" s="67"/>
      <c r="R18" s="70"/>
      <c r="S18" s="69"/>
      <c r="T18" s="70"/>
      <c r="U18" s="70"/>
      <c r="V18" s="71"/>
      <c r="W18" s="72">
        <v>60</v>
      </c>
      <c r="X18" s="73">
        <v>3</v>
      </c>
      <c r="Y18" s="236"/>
    </row>
    <row r="19" spans="1:25" x14ac:dyDescent="0.25">
      <c r="A19" s="2" t="s">
        <v>178</v>
      </c>
      <c r="B19" s="62" t="s">
        <v>149</v>
      </c>
      <c r="C19" s="74" t="s">
        <v>16</v>
      </c>
      <c r="D19" s="82" t="s">
        <v>113</v>
      </c>
      <c r="E19" s="92"/>
      <c r="F19" s="91"/>
      <c r="G19" s="93"/>
      <c r="H19" s="68"/>
      <c r="I19" s="91"/>
      <c r="J19" s="94"/>
      <c r="K19" s="88"/>
      <c r="L19" s="91"/>
      <c r="M19" s="146"/>
      <c r="N19" s="91"/>
      <c r="O19" s="91"/>
      <c r="P19" s="147"/>
      <c r="Q19" s="88">
        <v>30</v>
      </c>
      <c r="R19" s="91" t="s">
        <v>109</v>
      </c>
      <c r="S19" s="146">
        <v>1</v>
      </c>
      <c r="T19" s="91">
        <v>30</v>
      </c>
      <c r="U19" s="91" t="s">
        <v>95</v>
      </c>
      <c r="V19" s="147">
        <v>2</v>
      </c>
      <c r="W19" s="72">
        <f t="shared" ref="W19:W27" si="2">SUM(E19,H19,K19,N19,Q19,T19)</f>
        <v>60</v>
      </c>
      <c r="X19" s="73">
        <f t="shared" ref="X19:X27" si="3">SUM(G19,J19,M19,P19,S19,V19)</f>
        <v>3</v>
      </c>
      <c r="Y19" s="236"/>
    </row>
    <row r="20" spans="1:25" x14ac:dyDescent="0.25">
      <c r="A20" s="2" t="s">
        <v>179</v>
      </c>
      <c r="B20" s="62" t="s">
        <v>27</v>
      </c>
      <c r="C20" s="74" t="s">
        <v>16</v>
      </c>
      <c r="D20" s="53" t="s">
        <v>115</v>
      </c>
      <c r="E20" s="92">
        <v>30</v>
      </c>
      <c r="F20" s="91" t="s">
        <v>109</v>
      </c>
      <c r="G20" s="93">
        <v>1</v>
      </c>
      <c r="H20" s="68">
        <v>30</v>
      </c>
      <c r="I20" s="91" t="s">
        <v>95</v>
      </c>
      <c r="J20" s="94">
        <v>2</v>
      </c>
      <c r="K20" s="88"/>
      <c r="L20" s="91"/>
      <c r="M20" s="146"/>
      <c r="N20" s="91"/>
      <c r="O20" s="91"/>
      <c r="P20" s="147"/>
      <c r="Q20" s="67"/>
      <c r="R20" s="70"/>
      <c r="S20" s="69"/>
      <c r="T20" s="70"/>
      <c r="U20" s="70"/>
      <c r="V20" s="71"/>
      <c r="W20" s="72">
        <f t="shared" si="2"/>
        <v>60</v>
      </c>
      <c r="X20" s="73">
        <f t="shared" si="3"/>
        <v>3</v>
      </c>
      <c r="Y20" s="236"/>
    </row>
    <row r="21" spans="1:25" x14ac:dyDescent="0.25">
      <c r="A21" s="2" t="s">
        <v>179</v>
      </c>
      <c r="B21" s="62" t="s">
        <v>28</v>
      </c>
      <c r="C21" s="74" t="s">
        <v>16</v>
      </c>
      <c r="D21" s="53" t="s">
        <v>115</v>
      </c>
      <c r="E21" s="92"/>
      <c r="F21" s="77"/>
      <c r="G21" s="93"/>
      <c r="H21" s="68"/>
      <c r="I21" s="68"/>
      <c r="J21" s="94"/>
      <c r="K21" s="88"/>
      <c r="L21" s="91"/>
      <c r="M21" s="146"/>
      <c r="N21" s="91"/>
      <c r="O21" s="91"/>
      <c r="P21" s="147"/>
      <c r="Q21" s="67">
        <v>15</v>
      </c>
      <c r="R21" s="70" t="s">
        <v>109</v>
      </c>
      <c r="S21" s="69">
        <v>1</v>
      </c>
      <c r="T21" s="70"/>
      <c r="U21" s="70"/>
      <c r="V21" s="71"/>
      <c r="W21" s="72">
        <f t="shared" si="2"/>
        <v>15</v>
      </c>
      <c r="X21" s="73">
        <f t="shared" si="3"/>
        <v>1</v>
      </c>
      <c r="Y21" s="236"/>
    </row>
    <row r="22" spans="1:25" ht="15.75" x14ac:dyDescent="0.3">
      <c r="A22" s="2" t="s">
        <v>179</v>
      </c>
      <c r="B22" s="62" t="s">
        <v>29</v>
      </c>
      <c r="C22" s="74" t="s">
        <v>16</v>
      </c>
      <c r="D22" s="53" t="s">
        <v>115</v>
      </c>
      <c r="E22" s="156"/>
      <c r="F22" s="157"/>
      <c r="G22" s="112"/>
      <c r="H22" s="159">
        <v>15</v>
      </c>
      <c r="I22" s="91" t="s">
        <v>95</v>
      </c>
      <c r="J22" s="93">
        <v>1</v>
      </c>
      <c r="K22" s="88"/>
      <c r="L22" s="91"/>
      <c r="M22" s="146"/>
      <c r="N22" s="91"/>
      <c r="O22" s="91"/>
      <c r="P22" s="147"/>
      <c r="Q22" s="67"/>
      <c r="R22" s="70"/>
      <c r="S22" s="69"/>
      <c r="T22" s="70"/>
      <c r="U22" s="70"/>
      <c r="V22" s="71"/>
      <c r="W22" s="72">
        <f t="shared" si="2"/>
        <v>15</v>
      </c>
      <c r="X22" s="73">
        <f t="shared" si="3"/>
        <v>1</v>
      </c>
      <c r="Y22" s="236"/>
    </row>
    <row r="23" spans="1:25" x14ac:dyDescent="0.25">
      <c r="A23" s="2" t="s">
        <v>179</v>
      </c>
      <c r="B23" s="62" t="s">
        <v>30</v>
      </c>
      <c r="C23" s="74" t="s">
        <v>16</v>
      </c>
      <c r="D23" s="53" t="s">
        <v>115</v>
      </c>
      <c r="E23" s="92">
        <v>2</v>
      </c>
      <c r="F23" s="115" t="s">
        <v>109</v>
      </c>
      <c r="G23" s="93">
        <v>0</v>
      </c>
      <c r="H23" s="68"/>
      <c r="I23" s="68"/>
      <c r="J23" s="94"/>
      <c r="K23" s="88"/>
      <c r="L23" s="91"/>
      <c r="M23" s="146"/>
      <c r="N23" s="91"/>
      <c r="O23" s="91"/>
      <c r="P23" s="147"/>
      <c r="Q23" s="67"/>
      <c r="R23" s="70"/>
      <c r="S23" s="69"/>
      <c r="T23" s="70"/>
      <c r="U23" s="70"/>
      <c r="V23" s="71"/>
      <c r="W23" s="72">
        <f t="shared" si="2"/>
        <v>2</v>
      </c>
      <c r="X23" s="73">
        <f t="shared" si="3"/>
        <v>0</v>
      </c>
      <c r="Y23" s="236"/>
    </row>
    <row r="24" spans="1:25" x14ac:dyDescent="0.25">
      <c r="A24" s="2" t="s">
        <v>179</v>
      </c>
      <c r="B24" s="62" t="s">
        <v>31</v>
      </c>
      <c r="C24" s="74" t="s">
        <v>16</v>
      </c>
      <c r="D24" s="53" t="s">
        <v>115</v>
      </c>
      <c r="E24" s="92">
        <v>3</v>
      </c>
      <c r="F24" s="91" t="s">
        <v>109</v>
      </c>
      <c r="G24" s="93">
        <v>0</v>
      </c>
      <c r="H24" s="68"/>
      <c r="I24" s="68"/>
      <c r="J24" s="94"/>
      <c r="K24" s="88"/>
      <c r="L24" s="91"/>
      <c r="M24" s="146"/>
      <c r="N24" s="91"/>
      <c r="O24" s="91"/>
      <c r="P24" s="147"/>
      <c r="Q24" s="67"/>
      <c r="R24" s="70"/>
      <c r="S24" s="69"/>
      <c r="T24" s="70"/>
      <c r="U24" s="70"/>
      <c r="V24" s="71"/>
      <c r="W24" s="72">
        <f t="shared" si="2"/>
        <v>3</v>
      </c>
      <c r="X24" s="73">
        <f t="shared" si="3"/>
        <v>0</v>
      </c>
      <c r="Y24" s="236"/>
    </row>
    <row r="25" spans="1:25" x14ac:dyDescent="0.25">
      <c r="A25" s="2" t="s">
        <v>179</v>
      </c>
      <c r="B25" s="95" t="s">
        <v>32</v>
      </c>
      <c r="C25" s="52" t="s">
        <v>19</v>
      </c>
      <c r="D25" s="82" t="s">
        <v>113</v>
      </c>
      <c r="E25" s="92">
        <v>30</v>
      </c>
      <c r="F25" s="104" t="s">
        <v>110</v>
      </c>
      <c r="G25" s="93">
        <v>2</v>
      </c>
      <c r="H25" s="68">
        <v>30</v>
      </c>
      <c r="I25" s="91" t="s">
        <v>110</v>
      </c>
      <c r="J25" s="94">
        <v>2</v>
      </c>
      <c r="K25" s="88">
        <v>30</v>
      </c>
      <c r="L25" s="91" t="s">
        <v>110</v>
      </c>
      <c r="M25" s="146">
        <v>2</v>
      </c>
      <c r="N25" s="91">
        <v>30</v>
      </c>
      <c r="O25" s="91" t="s">
        <v>95</v>
      </c>
      <c r="P25" s="147">
        <v>3</v>
      </c>
      <c r="Q25" s="67"/>
      <c r="R25" s="70"/>
      <c r="S25" s="69"/>
      <c r="T25" s="70"/>
      <c r="U25" s="70"/>
      <c r="V25" s="71"/>
      <c r="W25" s="72">
        <f t="shared" si="2"/>
        <v>120</v>
      </c>
      <c r="X25" s="73">
        <f t="shared" si="3"/>
        <v>9</v>
      </c>
      <c r="Y25" s="236"/>
    </row>
    <row r="26" spans="1:25" x14ac:dyDescent="0.25">
      <c r="A26" s="2" t="s">
        <v>179</v>
      </c>
      <c r="B26" s="95" t="s">
        <v>33</v>
      </c>
      <c r="C26" s="52" t="s">
        <v>19</v>
      </c>
      <c r="D26" s="82" t="s">
        <v>113</v>
      </c>
      <c r="E26" s="569">
        <v>30</v>
      </c>
      <c r="F26" s="568" t="s">
        <v>109</v>
      </c>
      <c r="G26" s="570">
        <v>0</v>
      </c>
      <c r="H26" s="162"/>
      <c r="I26" s="91"/>
      <c r="J26" s="146"/>
      <c r="K26" s="96"/>
      <c r="L26" s="74"/>
      <c r="M26" s="74"/>
      <c r="N26" s="74"/>
      <c r="O26" s="74"/>
      <c r="P26" s="97"/>
      <c r="Q26" s="67"/>
      <c r="R26" s="70"/>
      <c r="S26" s="69"/>
      <c r="T26" s="70"/>
      <c r="U26" s="70"/>
      <c r="V26" s="71"/>
      <c r="W26" s="72">
        <f t="shared" si="2"/>
        <v>30</v>
      </c>
      <c r="X26" s="73">
        <f t="shared" si="3"/>
        <v>0</v>
      </c>
      <c r="Y26" s="236"/>
    </row>
    <row r="27" spans="1:25" ht="15.75" thickBot="1" x14ac:dyDescent="0.3">
      <c r="A27" s="2" t="s">
        <v>179</v>
      </c>
      <c r="B27" s="98" t="s">
        <v>48</v>
      </c>
      <c r="C27" s="99" t="s">
        <v>16</v>
      </c>
      <c r="D27" s="100" t="s">
        <v>115</v>
      </c>
      <c r="E27" s="151"/>
      <c r="F27" s="42"/>
      <c r="G27" s="152"/>
      <c r="H27" s="77"/>
      <c r="I27" s="77"/>
      <c r="J27" s="102"/>
      <c r="K27" s="103"/>
      <c r="L27" s="104"/>
      <c r="M27" s="105"/>
      <c r="N27" s="104"/>
      <c r="O27" s="104"/>
      <c r="P27" s="106"/>
      <c r="Q27" s="107">
        <v>15</v>
      </c>
      <c r="R27" s="104" t="s">
        <v>95</v>
      </c>
      <c r="S27" s="75">
        <v>1</v>
      </c>
      <c r="T27" s="76"/>
      <c r="U27" s="76"/>
      <c r="V27" s="108"/>
      <c r="W27" s="109">
        <f t="shared" si="2"/>
        <v>15</v>
      </c>
      <c r="X27" s="110">
        <f t="shared" si="3"/>
        <v>1</v>
      </c>
      <c r="Y27" s="236"/>
    </row>
    <row r="28" spans="1:25" ht="15.75" thickBot="1" x14ac:dyDescent="0.3">
      <c r="B28" s="656" t="s">
        <v>147</v>
      </c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9"/>
      <c r="X28" s="165">
        <v>18</v>
      </c>
      <c r="Y28" s="236"/>
    </row>
    <row r="29" spans="1:25" x14ac:dyDescent="0.25">
      <c r="B29" s="189"/>
      <c r="C29" s="111"/>
      <c r="D29" s="166" t="s">
        <v>36</v>
      </c>
      <c r="E29" s="183">
        <f>SUM(E5:E27)</f>
        <v>260</v>
      </c>
      <c r="F29" s="58"/>
      <c r="G29" s="114">
        <f>SUM(G5:G28)</f>
        <v>20</v>
      </c>
      <c r="H29" s="58">
        <f>SUM(H5:H27)</f>
        <v>240</v>
      </c>
      <c r="I29" s="58"/>
      <c r="J29" s="114">
        <f>SUM(J5:J28)</f>
        <v>24</v>
      </c>
      <c r="K29" s="115">
        <f>SUM(K5:K27)</f>
        <v>255</v>
      </c>
      <c r="L29" s="115"/>
      <c r="M29" s="237">
        <f>SUM(M5:M28)</f>
        <v>26</v>
      </c>
      <c r="N29" s="115">
        <f>SUM(N5:N27)</f>
        <v>225</v>
      </c>
      <c r="O29" s="115"/>
      <c r="P29" s="116">
        <f>SUM(P5:P28)</f>
        <v>28</v>
      </c>
      <c r="Q29" s="60">
        <f>SUM(Q5:Q27)</f>
        <v>270</v>
      </c>
      <c r="R29" s="60"/>
      <c r="S29" s="59">
        <f>SUM(S5:S28)</f>
        <v>24</v>
      </c>
      <c r="T29" s="60">
        <f>SUM(T5:T27)</f>
        <v>240</v>
      </c>
      <c r="U29" s="60"/>
      <c r="V29" s="59">
        <f>SUM(V5:V28)</f>
        <v>40</v>
      </c>
      <c r="W29" s="113">
        <f>SUM(W5:W27)</f>
        <v>1490</v>
      </c>
      <c r="X29" s="117">
        <f>SUM(X3:X27)</f>
        <v>162</v>
      </c>
      <c r="Y29" s="236"/>
    </row>
    <row r="30" spans="1:25" x14ac:dyDescent="0.25">
      <c r="B30" s="111"/>
      <c r="C30" s="111"/>
      <c r="D30" s="208" t="s">
        <v>37</v>
      </c>
      <c r="E30" s="667">
        <f>SUM(E29,H29)-(E10+H10)</f>
        <v>470</v>
      </c>
      <c r="F30" s="637"/>
      <c r="G30" s="637"/>
      <c r="H30" s="637">
        <f>SUM(G29,J29)</f>
        <v>44</v>
      </c>
      <c r="I30" s="637"/>
      <c r="J30" s="637"/>
      <c r="K30" s="665">
        <f>SUM(K29,N29)-(K10+N10)</f>
        <v>450</v>
      </c>
      <c r="L30" s="666"/>
      <c r="M30" s="667"/>
      <c r="N30" s="665">
        <f>SUM(M29,P29)</f>
        <v>54</v>
      </c>
      <c r="O30" s="666"/>
      <c r="P30" s="667"/>
      <c r="Q30" s="665">
        <f>SUM(Q29,T29)-(Q10+T10)</f>
        <v>480</v>
      </c>
      <c r="R30" s="666"/>
      <c r="S30" s="667"/>
      <c r="T30" s="665">
        <f>SUM(S29,V29)</f>
        <v>64</v>
      </c>
      <c r="U30" s="666"/>
      <c r="V30" s="667"/>
      <c r="W30" s="118"/>
      <c r="X30" s="238">
        <f>X29+X28</f>
        <v>180</v>
      </c>
      <c r="Y30" s="236"/>
    </row>
    <row r="31" spans="1:25" ht="15.75" x14ac:dyDescent="0.3">
      <c r="B31" s="111"/>
      <c r="C31" s="111"/>
      <c r="D31" s="111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61">
        <f>SUM(X25,X26,X10,X8,X28,X6,X12)</f>
        <v>55</v>
      </c>
      <c r="X31" s="121" t="s">
        <v>7</v>
      </c>
      <c r="Y31" s="236"/>
    </row>
    <row r="32" spans="1:2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239">
        <f>(100*W31)/X30</f>
        <v>30.555555555555557</v>
      </c>
      <c r="X32" s="89"/>
      <c r="Y32" s="240"/>
    </row>
    <row r="33" spans="2:25" ht="28.5" customHeight="1" x14ac:dyDescent="0.25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</row>
  </sheetData>
  <sheetProtection selectLockedCells="1" selectUnlockedCells="1"/>
  <mergeCells count="22">
    <mergeCell ref="B1:X1"/>
    <mergeCell ref="T3:V3"/>
    <mergeCell ref="K2:P2"/>
    <mergeCell ref="X2:X4"/>
    <mergeCell ref="E3:G3"/>
    <mergeCell ref="H3:J3"/>
    <mergeCell ref="K3:M3"/>
    <mergeCell ref="N3:P3"/>
    <mergeCell ref="E2:J2"/>
    <mergeCell ref="Q3:S3"/>
    <mergeCell ref="Q2:V2"/>
    <mergeCell ref="T30:V30"/>
    <mergeCell ref="N30:P30"/>
    <mergeCell ref="B2:B4"/>
    <mergeCell ref="C2:C4"/>
    <mergeCell ref="D2:D4"/>
    <mergeCell ref="Q30:S30"/>
    <mergeCell ref="E30:G30"/>
    <mergeCell ref="H30:J30"/>
    <mergeCell ref="K30:M30"/>
    <mergeCell ref="B28:W28"/>
    <mergeCell ref="W2:W4"/>
  </mergeCells>
  <pageMargins left="0.25" right="0.25" top="0.75" bottom="0.75" header="0.3" footer="0.51180555555555551"/>
  <pageSetup paperSize="9" scale="91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Y33"/>
  <sheetViews>
    <sheetView zoomScaleNormal="100" workbookViewId="0">
      <selection activeCell="A5" sqref="A5"/>
    </sheetView>
  </sheetViews>
  <sheetFormatPr defaultColWidth="11.42578125" defaultRowHeight="15" x14ac:dyDescent="0.3"/>
  <cols>
    <col min="1" max="1" width="11.42578125" style="11"/>
    <col min="2" max="2" width="38.28515625" style="11" bestFit="1" customWidth="1"/>
    <col min="3" max="3" width="13.5703125" style="11" bestFit="1" customWidth="1"/>
    <col min="4" max="4" width="8.42578125" style="11" bestFit="1" customWidth="1"/>
    <col min="5" max="5" width="5.5703125" style="11" bestFit="1" customWidth="1"/>
    <col min="6" max="6" width="4" style="11" bestFit="1" customWidth="1"/>
    <col min="7" max="7" width="5.28515625" style="11" bestFit="1" customWidth="1"/>
    <col min="8" max="8" width="5.5703125" style="11" bestFit="1" customWidth="1"/>
    <col min="9" max="9" width="4" style="11" bestFit="1" customWidth="1"/>
    <col min="10" max="10" width="5.28515625" style="11" bestFit="1" customWidth="1"/>
    <col min="11" max="11" width="5.5703125" style="11" bestFit="1" customWidth="1"/>
    <col min="12" max="12" width="4" style="11" bestFit="1" customWidth="1"/>
    <col min="13" max="13" width="5.28515625" style="11" bestFit="1" customWidth="1"/>
    <col min="14" max="14" width="5.5703125" style="11" bestFit="1" customWidth="1"/>
    <col min="15" max="15" width="4" style="11" bestFit="1" customWidth="1"/>
    <col min="16" max="16" width="5.28515625" style="11" bestFit="1" customWidth="1"/>
    <col min="17" max="17" width="6.140625" style="11" bestFit="1" customWidth="1"/>
    <col min="18" max="18" width="6.28515625" style="11" bestFit="1" customWidth="1"/>
    <col min="19" max="16384" width="11.42578125" style="11"/>
  </cols>
  <sheetData>
    <row r="1" spans="1:25" ht="15.75" thickBot="1" x14ac:dyDescent="0.35">
      <c r="B1" s="621" t="s">
        <v>156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1"/>
      <c r="R1" s="621"/>
      <c r="S1" s="190"/>
      <c r="T1" s="190"/>
      <c r="U1" s="190"/>
      <c r="V1" s="190"/>
      <c r="W1" s="190"/>
      <c r="X1" s="190"/>
      <c r="Y1" s="190"/>
    </row>
    <row r="2" spans="1:25" x14ac:dyDescent="0.3">
      <c r="B2" s="637" t="s">
        <v>0</v>
      </c>
      <c r="C2" s="630" t="s">
        <v>1</v>
      </c>
      <c r="D2" s="638" t="s">
        <v>2</v>
      </c>
      <c r="E2" s="579" t="s">
        <v>3</v>
      </c>
      <c r="F2" s="580"/>
      <c r="G2" s="580"/>
      <c r="H2" s="580"/>
      <c r="I2" s="580"/>
      <c r="J2" s="581"/>
      <c r="K2" s="674" t="s">
        <v>4</v>
      </c>
      <c r="L2" s="675"/>
      <c r="M2" s="675"/>
      <c r="N2" s="675"/>
      <c r="O2" s="675"/>
      <c r="P2" s="676"/>
      <c r="Q2" s="629" t="s">
        <v>6</v>
      </c>
      <c r="R2" s="630" t="s">
        <v>7</v>
      </c>
      <c r="S2" s="190"/>
      <c r="T2" s="190"/>
      <c r="U2" s="190"/>
      <c r="V2" s="190"/>
      <c r="W2" s="190"/>
      <c r="X2" s="190"/>
      <c r="Y2" s="190"/>
    </row>
    <row r="3" spans="1:25" x14ac:dyDescent="0.3">
      <c r="B3" s="637"/>
      <c r="C3" s="630"/>
      <c r="D3" s="638"/>
      <c r="E3" s="582" t="s">
        <v>8</v>
      </c>
      <c r="F3" s="583"/>
      <c r="G3" s="583"/>
      <c r="H3" s="583" t="s">
        <v>9</v>
      </c>
      <c r="I3" s="583"/>
      <c r="J3" s="584"/>
      <c r="K3" s="671" t="s">
        <v>10</v>
      </c>
      <c r="L3" s="672"/>
      <c r="M3" s="672"/>
      <c r="N3" s="672" t="s">
        <v>11</v>
      </c>
      <c r="O3" s="672"/>
      <c r="P3" s="673"/>
      <c r="Q3" s="629"/>
      <c r="R3" s="630"/>
      <c r="S3" s="190"/>
      <c r="T3" s="190"/>
      <c r="U3" s="190"/>
      <c r="V3" s="190"/>
      <c r="W3" s="190"/>
      <c r="X3" s="190"/>
      <c r="Y3" s="190"/>
    </row>
    <row r="4" spans="1:25" ht="15.75" thickBot="1" x14ac:dyDescent="0.35">
      <c r="B4" s="637"/>
      <c r="C4" s="630"/>
      <c r="D4" s="638"/>
      <c r="E4" s="197" t="s">
        <v>14</v>
      </c>
      <c r="F4" s="198" t="s">
        <v>15</v>
      </c>
      <c r="G4" s="199" t="s">
        <v>7</v>
      </c>
      <c r="H4" s="198" t="s">
        <v>14</v>
      </c>
      <c r="I4" s="198" t="s">
        <v>15</v>
      </c>
      <c r="J4" s="200" t="s">
        <v>7</v>
      </c>
      <c r="K4" s="277" t="s">
        <v>14</v>
      </c>
      <c r="L4" s="198" t="s">
        <v>15</v>
      </c>
      <c r="M4" s="278" t="s">
        <v>7</v>
      </c>
      <c r="N4" s="279" t="s">
        <v>14</v>
      </c>
      <c r="O4" s="198" t="s">
        <v>15</v>
      </c>
      <c r="P4" s="280" t="s">
        <v>7</v>
      </c>
      <c r="Q4" s="629"/>
      <c r="R4" s="630"/>
      <c r="S4" s="190"/>
      <c r="T4" s="190"/>
      <c r="U4" s="190"/>
      <c r="V4" s="190"/>
      <c r="W4" s="190"/>
      <c r="X4" s="190"/>
      <c r="Y4" s="190"/>
    </row>
    <row r="5" spans="1:25" ht="15" customHeight="1" x14ac:dyDescent="0.3">
      <c r="A5" s="11" t="s">
        <v>178</v>
      </c>
      <c r="B5" s="62" t="s">
        <v>92</v>
      </c>
      <c r="C5" s="74" t="s">
        <v>16</v>
      </c>
      <c r="D5" s="82" t="s">
        <v>112</v>
      </c>
      <c r="E5" s="143">
        <v>30</v>
      </c>
      <c r="F5" s="58" t="s">
        <v>108</v>
      </c>
      <c r="G5" s="114">
        <v>10</v>
      </c>
      <c r="H5" s="58">
        <v>30</v>
      </c>
      <c r="I5" s="58" t="s">
        <v>108</v>
      </c>
      <c r="J5" s="144">
        <v>10</v>
      </c>
      <c r="K5" s="137">
        <v>30</v>
      </c>
      <c r="L5" s="47" t="s">
        <v>108</v>
      </c>
      <c r="M5" s="138">
        <v>13</v>
      </c>
      <c r="N5" s="139">
        <v>30</v>
      </c>
      <c r="O5" s="47" t="s">
        <v>109</v>
      </c>
      <c r="P5" s="140">
        <v>19</v>
      </c>
      <c r="Q5" s="72">
        <f t="shared" ref="Q5:Q23" si="0">SUM(E5,H5,K5,N5)</f>
        <v>120</v>
      </c>
      <c r="R5" s="73">
        <f t="shared" ref="R5:R23" si="1">SUM(G5,J5,M5,P5)</f>
        <v>52</v>
      </c>
      <c r="S5" s="190"/>
      <c r="T5" s="190"/>
      <c r="U5" s="190"/>
      <c r="V5" s="190"/>
      <c r="W5" s="190"/>
      <c r="X5" s="190"/>
      <c r="Y5" s="190"/>
    </row>
    <row r="6" spans="1:25" x14ac:dyDescent="0.3">
      <c r="A6" s="11" t="s">
        <v>177</v>
      </c>
      <c r="B6" s="62" t="s">
        <v>38</v>
      </c>
      <c r="C6" s="52" t="s">
        <v>19</v>
      </c>
      <c r="D6" s="86" t="s">
        <v>113</v>
      </c>
      <c r="E6" s="92"/>
      <c r="F6" s="68"/>
      <c r="G6" s="152"/>
      <c r="H6" s="77"/>
      <c r="I6" s="77"/>
      <c r="J6" s="94"/>
      <c r="K6" s="88">
        <v>15</v>
      </c>
      <c r="L6" s="68" t="s">
        <v>109</v>
      </c>
      <c r="M6" s="105">
        <v>3</v>
      </c>
      <c r="N6" s="104"/>
      <c r="O6" s="68"/>
      <c r="P6" s="147"/>
      <c r="Q6" s="72">
        <f t="shared" si="0"/>
        <v>15</v>
      </c>
      <c r="R6" s="73">
        <f t="shared" si="1"/>
        <v>3</v>
      </c>
      <c r="S6" s="190"/>
      <c r="T6" s="190"/>
      <c r="U6" s="190"/>
      <c r="V6" s="190"/>
      <c r="W6" s="190"/>
      <c r="X6" s="190"/>
      <c r="Y6" s="190"/>
    </row>
    <row r="7" spans="1:25" x14ac:dyDescent="0.3">
      <c r="A7" s="11" t="s">
        <v>177</v>
      </c>
      <c r="B7" s="62" t="s">
        <v>39</v>
      </c>
      <c r="C7" s="52" t="s">
        <v>19</v>
      </c>
      <c r="D7" s="86" t="s">
        <v>94</v>
      </c>
      <c r="E7" s="92"/>
      <c r="F7" s="78"/>
      <c r="G7" s="55"/>
      <c r="H7" s="54"/>
      <c r="I7" s="54"/>
      <c r="J7" s="64"/>
      <c r="K7" s="88"/>
      <c r="L7" s="78"/>
      <c r="M7" s="17"/>
      <c r="N7" s="56">
        <v>4</v>
      </c>
      <c r="O7" s="219" t="s">
        <v>109</v>
      </c>
      <c r="P7" s="147">
        <v>4</v>
      </c>
      <c r="Q7" s="72">
        <f t="shared" si="0"/>
        <v>4</v>
      </c>
      <c r="R7" s="73">
        <f t="shared" si="1"/>
        <v>4</v>
      </c>
      <c r="S7" s="190"/>
      <c r="T7" s="190"/>
      <c r="U7" s="190"/>
      <c r="V7" s="190"/>
      <c r="W7" s="190"/>
      <c r="X7" s="190"/>
      <c r="Y7" s="190"/>
    </row>
    <row r="8" spans="1:25" x14ac:dyDescent="0.3">
      <c r="A8" s="11" t="s">
        <v>177</v>
      </c>
      <c r="B8" s="62" t="s">
        <v>18</v>
      </c>
      <c r="C8" s="52" t="s">
        <v>19</v>
      </c>
      <c r="D8" s="53" t="s">
        <v>115</v>
      </c>
      <c r="E8" s="88">
        <v>30</v>
      </c>
      <c r="F8" s="78" t="s">
        <v>108</v>
      </c>
      <c r="G8" s="17">
        <v>5</v>
      </c>
      <c r="H8" s="56">
        <v>30</v>
      </c>
      <c r="I8" s="54" t="s">
        <v>108</v>
      </c>
      <c r="J8" s="66">
        <v>5</v>
      </c>
      <c r="K8" s="148"/>
      <c r="L8" s="281"/>
      <c r="M8" s="208"/>
      <c r="N8" s="208"/>
      <c r="O8" s="72"/>
      <c r="P8" s="149"/>
      <c r="Q8" s="72">
        <f t="shared" si="0"/>
        <v>60</v>
      </c>
      <c r="R8" s="73">
        <f t="shared" si="1"/>
        <v>10</v>
      </c>
      <c r="S8" s="190"/>
      <c r="T8" s="190"/>
      <c r="U8" s="190"/>
      <c r="V8" s="190"/>
      <c r="W8" s="190"/>
      <c r="X8" s="190"/>
      <c r="Y8" s="190"/>
    </row>
    <row r="9" spans="1:25" x14ac:dyDescent="0.3">
      <c r="A9" s="11" t="s">
        <v>177</v>
      </c>
      <c r="B9" s="62" t="s">
        <v>23</v>
      </c>
      <c r="C9" s="52" t="s">
        <v>19</v>
      </c>
      <c r="D9" s="86" t="s">
        <v>21</v>
      </c>
      <c r="E9" s="92">
        <v>45</v>
      </c>
      <c r="F9" s="84" t="s">
        <v>109</v>
      </c>
      <c r="G9" s="55">
        <v>3</v>
      </c>
      <c r="H9" s="54">
        <v>45</v>
      </c>
      <c r="I9" s="56" t="s">
        <v>109</v>
      </c>
      <c r="J9" s="87">
        <v>3</v>
      </c>
      <c r="K9" s="92">
        <v>45</v>
      </c>
      <c r="L9" s="84" t="s">
        <v>109</v>
      </c>
      <c r="M9" s="55">
        <v>3</v>
      </c>
      <c r="N9" s="54">
        <v>45</v>
      </c>
      <c r="O9" s="282" t="s">
        <v>109</v>
      </c>
      <c r="P9" s="206">
        <v>3</v>
      </c>
      <c r="Q9" s="72">
        <f t="shared" si="0"/>
        <v>180</v>
      </c>
      <c r="R9" s="73">
        <f t="shared" si="1"/>
        <v>12</v>
      </c>
      <c r="S9" s="190"/>
      <c r="T9" s="190"/>
      <c r="U9" s="190"/>
      <c r="V9" s="190"/>
      <c r="W9" s="190"/>
      <c r="X9" s="190"/>
      <c r="Y9" s="190"/>
    </row>
    <row r="10" spans="1:25" x14ac:dyDescent="0.3">
      <c r="A10" s="11" t="s">
        <v>178</v>
      </c>
      <c r="B10" s="62" t="s">
        <v>117</v>
      </c>
      <c r="C10" s="74" t="s">
        <v>16</v>
      </c>
      <c r="D10" s="86" t="s">
        <v>113</v>
      </c>
      <c r="E10" s="88"/>
      <c r="F10" s="84"/>
      <c r="G10" s="17"/>
      <c r="H10" s="56"/>
      <c r="I10" s="56"/>
      <c r="J10" s="66"/>
      <c r="K10" s="148">
        <v>15</v>
      </c>
      <c r="L10" s="281" t="s">
        <v>109</v>
      </c>
      <c r="M10" s="208">
        <v>1</v>
      </c>
      <c r="N10" s="208">
        <v>15</v>
      </c>
      <c r="O10" s="72" t="s">
        <v>95</v>
      </c>
      <c r="P10" s="149">
        <v>2</v>
      </c>
      <c r="Q10" s="72">
        <f t="shared" si="0"/>
        <v>30</v>
      </c>
      <c r="R10" s="73">
        <f t="shared" si="1"/>
        <v>3</v>
      </c>
      <c r="S10" s="190"/>
      <c r="T10" s="190"/>
      <c r="U10" s="190"/>
      <c r="V10" s="190"/>
      <c r="W10" s="190"/>
      <c r="X10" s="190"/>
      <c r="Y10" s="190"/>
    </row>
    <row r="11" spans="1:25" x14ac:dyDescent="0.3">
      <c r="A11" s="11" t="s">
        <v>178</v>
      </c>
      <c r="B11" s="62" t="s">
        <v>118</v>
      </c>
      <c r="C11" s="74" t="s">
        <v>16</v>
      </c>
      <c r="D11" s="53" t="s">
        <v>115</v>
      </c>
      <c r="E11" s="88"/>
      <c r="F11" s="84"/>
      <c r="G11" s="17"/>
      <c r="H11" s="56"/>
      <c r="I11" s="56"/>
      <c r="J11" s="66"/>
      <c r="K11" s="148">
        <v>30</v>
      </c>
      <c r="L11" s="281" t="s">
        <v>95</v>
      </c>
      <c r="M11" s="208">
        <v>2</v>
      </c>
      <c r="N11" s="208"/>
      <c r="O11" s="72"/>
      <c r="P11" s="149"/>
      <c r="Q11" s="72">
        <f t="shared" si="0"/>
        <v>30</v>
      </c>
      <c r="R11" s="73">
        <f t="shared" si="1"/>
        <v>2</v>
      </c>
      <c r="S11" s="190"/>
      <c r="T11" s="190"/>
      <c r="U11" s="190"/>
      <c r="V11" s="190"/>
      <c r="W11" s="190"/>
      <c r="X11" s="190"/>
      <c r="Y11" s="190"/>
    </row>
    <row r="12" spans="1:25" x14ac:dyDescent="0.3">
      <c r="A12" s="11" t="s">
        <v>178</v>
      </c>
      <c r="B12" s="62" t="s">
        <v>46</v>
      </c>
      <c r="C12" s="74" t="s">
        <v>16</v>
      </c>
      <c r="D12" s="86" t="s">
        <v>113</v>
      </c>
      <c r="E12" s="88">
        <v>30</v>
      </c>
      <c r="F12" s="84" t="s">
        <v>109</v>
      </c>
      <c r="G12" s="17">
        <v>1</v>
      </c>
      <c r="H12" s="56">
        <v>30</v>
      </c>
      <c r="I12" s="56" t="s">
        <v>95</v>
      </c>
      <c r="J12" s="66">
        <v>2</v>
      </c>
      <c r="K12" s="148"/>
      <c r="L12" s="73"/>
      <c r="M12" s="51"/>
      <c r="N12" s="51"/>
      <c r="O12" s="73"/>
      <c r="P12" s="149"/>
      <c r="Q12" s="72">
        <f t="shared" si="0"/>
        <v>60</v>
      </c>
      <c r="R12" s="73">
        <f t="shared" si="1"/>
        <v>3</v>
      </c>
      <c r="S12" s="190"/>
      <c r="T12" s="190"/>
      <c r="U12" s="190"/>
      <c r="V12" s="190"/>
      <c r="W12" s="190"/>
      <c r="X12" s="190"/>
      <c r="Y12" s="190"/>
    </row>
    <row r="13" spans="1:25" x14ac:dyDescent="0.3">
      <c r="A13" s="11" t="s">
        <v>178</v>
      </c>
      <c r="B13" s="62" t="s">
        <v>45</v>
      </c>
      <c r="C13" s="74" t="s">
        <v>16</v>
      </c>
      <c r="D13" s="86" t="s">
        <v>113</v>
      </c>
      <c r="E13" s="88">
        <v>15</v>
      </c>
      <c r="F13" s="91" t="s">
        <v>109</v>
      </c>
      <c r="G13" s="116">
        <v>1</v>
      </c>
      <c r="H13" s="115">
        <v>15</v>
      </c>
      <c r="I13" s="115" t="s">
        <v>95</v>
      </c>
      <c r="J13" s="147">
        <v>1</v>
      </c>
      <c r="K13" s="148">
        <v>15</v>
      </c>
      <c r="L13" s="73" t="s">
        <v>109</v>
      </c>
      <c r="M13" s="73">
        <v>1</v>
      </c>
      <c r="N13" s="73">
        <v>15</v>
      </c>
      <c r="O13" s="73" t="s">
        <v>95</v>
      </c>
      <c r="P13" s="149">
        <v>1</v>
      </c>
      <c r="Q13" s="72">
        <f t="shared" si="0"/>
        <v>60</v>
      </c>
      <c r="R13" s="73">
        <f t="shared" si="1"/>
        <v>4</v>
      </c>
      <c r="S13" s="190"/>
      <c r="T13" s="190"/>
      <c r="U13" s="190"/>
      <c r="V13" s="190"/>
      <c r="W13" s="190"/>
      <c r="X13" s="190"/>
      <c r="Y13" s="190"/>
    </row>
    <row r="14" spans="1:25" x14ac:dyDescent="0.3">
      <c r="A14" s="11" t="s">
        <v>177</v>
      </c>
      <c r="B14" s="62" t="s">
        <v>24</v>
      </c>
      <c r="C14" s="74" t="s">
        <v>16</v>
      </c>
      <c r="D14" s="53" t="s">
        <v>115</v>
      </c>
      <c r="E14" s="92">
        <v>30</v>
      </c>
      <c r="F14" s="77" t="s">
        <v>109</v>
      </c>
      <c r="G14" s="152">
        <v>2</v>
      </c>
      <c r="H14" s="77"/>
      <c r="I14" s="77"/>
      <c r="J14" s="94"/>
      <c r="K14" s="88"/>
      <c r="L14" s="91"/>
      <c r="M14" s="146"/>
      <c r="N14" s="91"/>
      <c r="O14" s="91"/>
      <c r="P14" s="147"/>
      <c r="Q14" s="72">
        <f t="shared" si="0"/>
        <v>30</v>
      </c>
      <c r="R14" s="73">
        <f t="shared" si="1"/>
        <v>2</v>
      </c>
      <c r="S14" s="190"/>
      <c r="T14" s="190"/>
      <c r="U14" s="190"/>
      <c r="V14" s="190"/>
      <c r="W14" s="190"/>
      <c r="X14" s="190"/>
      <c r="Y14" s="190"/>
    </row>
    <row r="15" spans="1:25" ht="15" customHeight="1" x14ac:dyDescent="0.3">
      <c r="A15" s="11" t="s">
        <v>177</v>
      </c>
      <c r="B15" s="62" t="s">
        <v>133</v>
      </c>
      <c r="C15" s="74" t="s">
        <v>16</v>
      </c>
      <c r="D15" s="53" t="s">
        <v>115</v>
      </c>
      <c r="E15" s="65"/>
      <c r="F15" s="56"/>
      <c r="G15" s="17"/>
      <c r="H15" s="56">
        <v>30</v>
      </c>
      <c r="I15" s="56" t="s">
        <v>110</v>
      </c>
      <c r="J15" s="66">
        <v>2</v>
      </c>
      <c r="K15" s="88"/>
      <c r="L15" s="91"/>
      <c r="M15" s="146"/>
      <c r="N15" s="91"/>
      <c r="O15" s="91"/>
      <c r="P15" s="147"/>
      <c r="Q15" s="72">
        <f t="shared" si="0"/>
        <v>30</v>
      </c>
      <c r="R15" s="73">
        <f t="shared" si="1"/>
        <v>2</v>
      </c>
      <c r="S15" s="190"/>
      <c r="T15" s="190"/>
      <c r="U15" s="190"/>
      <c r="V15" s="190"/>
      <c r="W15" s="190"/>
      <c r="X15" s="190"/>
      <c r="Y15" s="190"/>
    </row>
    <row r="16" spans="1:25" x14ac:dyDescent="0.3">
      <c r="A16" s="11" t="s">
        <v>177</v>
      </c>
      <c r="B16" s="62" t="s">
        <v>134</v>
      </c>
      <c r="C16" s="74" t="s">
        <v>16</v>
      </c>
      <c r="D16" s="53" t="s">
        <v>115</v>
      </c>
      <c r="E16" s="63">
        <v>30</v>
      </c>
      <c r="F16" s="56" t="s">
        <v>110</v>
      </c>
      <c r="G16" s="55">
        <v>2</v>
      </c>
      <c r="H16" s="54"/>
      <c r="I16" s="56"/>
      <c r="J16" s="64"/>
      <c r="K16" s="88"/>
      <c r="L16" s="91"/>
      <c r="M16" s="146"/>
      <c r="N16" s="91"/>
      <c r="O16" s="91"/>
      <c r="P16" s="147"/>
      <c r="Q16" s="72">
        <f t="shared" si="0"/>
        <v>30</v>
      </c>
      <c r="R16" s="73">
        <f t="shared" si="1"/>
        <v>2</v>
      </c>
      <c r="S16" s="190"/>
      <c r="T16" s="190"/>
      <c r="U16" s="190"/>
      <c r="V16" s="190"/>
      <c r="W16" s="190"/>
      <c r="X16" s="190"/>
      <c r="Y16" s="190"/>
    </row>
    <row r="17" spans="1:25" x14ac:dyDescent="0.3">
      <c r="A17" s="11" t="s">
        <v>179</v>
      </c>
      <c r="B17" s="95" t="s">
        <v>89</v>
      </c>
      <c r="C17" s="52" t="s">
        <v>16</v>
      </c>
      <c r="D17" s="53" t="s">
        <v>115</v>
      </c>
      <c r="E17" s="63">
        <v>30</v>
      </c>
      <c r="F17" s="54" t="s">
        <v>95</v>
      </c>
      <c r="G17" s="55">
        <v>2</v>
      </c>
      <c r="H17" s="222"/>
      <c r="I17" s="222"/>
      <c r="J17" s="283"/>
      <c r="K17" s="88"/>
      <c r="L17" s="91"/>
      <c r="M17" s="146"/>
      <c r="N17" s="91"/>
      <c r="O17" s="91"/>
      <c r="P17" s="147"/>
      <c r="Q17" s="72">
        <f t="shared" si="0"/>
        <v>30</v>
      </c>
      <c r="R17" s="73">
        <f t="shared" si="1"/>
        <v>2</v>
      </c>
      <c r="S17" s="190"/>
      <c r="T17" s="190"/>
      <c r="U17" s="190"/>
      <c r="V17" s="190"/>
      <c r="W17" s="190"/>
      <c r="X17" s="190"/>
      <c r="Y17" s="190"/>
    </row>
    <row r="18" spans="1:25" x14ac:dyDescent="0.3">
      <c r="A18" s="11" t="s">
        <v>179</v>
      </c>
      <c r="B18" s="95" t="s">
        <v>145</v>
      </c>
      <c r="C18" s="52" t="s">
        <v>16</v>
      </c>
      <c r="D18" s="53" t="s">
        <v>115</v>
      </c>
      <c r="E18" s="284"/>
      <c r="F18" s="222"/>
      <c r="G18" s="222"/>
      <c r="H18" s="54">
        <v>30</v>
      </c>
      <c r="I18" s="54" t="s">
        <v>95</v>
      </c>
      <c r="J18" s="64">
        <v>2</v>
      </c>
      <c r="K18" s="88"/>
      <c r="L18" s="91"/>
      <c r="M18" s="146"/>
      <c r="N18" s="91"/>
      <c r="O18" s="91"/>
      <c r="P18" s="147"/>
      <c r="Q18" s="72">
        <f t="shared" si="0"/>
        <v>30</v>
      </c>
      <c r="R18" s="73">
        <f t="shared" si="1"/>
        <v>2</v>
      </c>
      <c r="S18" s="190"/>
      <c r="T18" s="190"/>
      <c r="U18" s="190"/>
      <c r="V18" s="190"/>
      <c r="W18" s="190"/>
      <c r="X18" s="190"/>
      <c r="Y18" s="190"/>
    </row>
    <row r="19" spans="1:25" x14ac:dyDescent="0.3">
      <c r="A19" s="11" t="s">
        <v>179</v>
      </c>
      <c r="B19" s="62" t="s">
        <v>99</v>
      </c>
      <c r="C19" s="74" t="s">
        <v>16</v>
      </c>
      <c r="D19" s="53" t="s">
        <v>115</v>
      </c>
      <c r="E19" s="63"/>
      <c r="F19" s="56"/>
      <c r="G19" s="55"/>
      <c r="H19" s="54"/>
      <c r="I19" s="54"/>
      <c r="J19" s="64"/>
      <c r="K19" s="63">
        <v>30</v>
      </c>
      <c r="L19" s="56" t="s">
        <v>95</v>
      </c>
      <c r="M19" s="55">
        <v>2</v>
      </c>
      <c r="N19" s="91"/>
      <c r="O19" s="91"/>
      <c r="P19" s="147"/>
      <c r="Q19" s="72">
        <f t="shared" si="0"/>
        <v>30</v>
      </c>
      <c r="R19" s="73">
        <f t="shared" si="1"/>
        <v>2</v>
      </c>
      <c r="S19" s="190"/>
      <c r="T19" s="190"/>
      <c r="U19" s="190"/>
      <c r="V19" s="190"/>
      <c r="W19" s="190"/>
      <c r="X19" s="190"/>
      <c r="Y19" s="190"/>
    </row>
    <row r="20" spans="1:25" x14ac:dyDescent="0.3">
      <c r="A20" s="11" t="s">
        <v>177</v>
      </c>
      <c r="B20" s="62" t="s">
        <v>40</v>
      </c>
      <c r="C20" s="74" t="s">
        <v>16</v>
      </c>
      <c r="D20" s="53" t="s">
        <v>115</v>
      </c>
      <c r="E20" s="63">
        <v>30</v>
      </c>
      <c r="F20" s="54" t="s">
        <v>109</v>
      </c>
      <c r="G20" s="55">
        <v>1</v>
      </c>
      <c r="H20" s="54">
        <v>30</v>
      </c>
      <c r="I20" s="54" t="s">
        <v>95</v>
      </c>
      <c r="J20" s="64">
        <v>2</v>
      </c>
      <c r="K20" s="88"/>
      <c r="L20" s="91"/>
      <c r="M20" s="146"/>
      <c r="N20" s="91"/>
      <c r="O20" s="91"/>
      <c r="P20" s="147"/>
      <c r="Q20" s="72">
        <f t="shared" si="0"/>
        <v>60</v>
      </c>
      <c r="R20" s="73">
        <f t="shared" si="1"/>
        <v>3</v>
      </c>
      <c r="S20" s="190"/>
      <c r="T20" s="190"/>
      <c r="U20" s="190"/>
      <c r="V20" s="190"/>
      <c r="W20" s="190"/>
      <c r="X20" s="190"/>
      <c r="Y20" s="190"/>
    </row>
    <row r="21" spans="1:25" x14ac:dyDescent="0.3">
      <c r="A21" s="11" t="s">
        <v>177</v>
      </c>
      <c r="B21" s="62" t="s">
        <v>41</v>
      </c>
      <c r="C21" s="74" t="s">
        <v>16</v>
      </c>
      <c r="D21" s="53" t="s">
        <v>115</v>
      </c>
      <c r="E21" s="92">
        <v>30</v>
      </c>
      <c r="F21" s="115" t="s">
        <v>109</v>
      </c>
      <c r="G21" s="114">
        <v>1</v>
      </c>
      <c r="H21" s="58">
        <v>30</v>
      </c>
      <c r="I21" s="58" t="s">
        <v>95</v>
      </c>
      <c r="J21" s="94">
        <v>2</v>
      </c>
      <c r="K21" s="88"/>
      <c r="L21" s="91"/>
      <c r="M21" s="146"/>
      <c r="N21" s="91"/>
      <c r="O21" s="91"/>
      <c r="P21" s="147"/>
      <c r="Q21" s="109">
        <f t="shared" si="0"/>
        <v>60</v>
      </c>
      <c r="R21" s="110">
        <f t="shared" si="1"/>
        <v>3</v>
      </c>
      <c r="S21" s="190"/>
      <c r="T21" s="190"/>
      <c r="U21" s="190"/>
      <c r="V21" s="190"/>
      <c r="W21" s="190"/>
      <c r="X21" s="190"/>
      <c r="Y21" s="190"/>
    </row>
    <row r="22" spans="1:25" x14ac:dyDescent="0.3">
      <c r="A22" s="11" t="s">
        <v>178</v>
      </c>
      <c r="B22" s="62" t="s">
        <v>42</v>
      </c>
      <c r="C22" s="74" t="s">
        <v>16</v>
      </c>
      <c r="D22" s="86" t="s">
        <v>113</v>
      </c>
      <c r="E22" s="92">
        <v>15</v>
      </c>
      <c r="F22" s="91" t="s">
        <v>110</v>
      </c>
      <c r="G22" s="93">
        <v>1</v>
      </c>
      <c r="H22" s="68"/>
      <c r="I22" s="68"/>
      <c r="J22" s="94"/>
      <c r="K22" s="88"/>
      <c r="L22" s="91"/>
      <c r="M22" s="146"/>
      <c r="N22" s="91"/>
      <c r="O22" s="91"/>
      <c r="P22" s="147"/>
      <c r="Q22" s="225">
        <f t="shared" si="0"/>
        <v>15</v>
      </c>
      <c r="R22" s="208">
        <f t="shared" si="1"/>
        <v>1</v>
      </c>
      <c r="S22" s="190"/>
      <c r="T22" s="190"/>
      <c r="U22" s="190"/>
      <c r="V22" s="190"/>
      <c r="W22" s="190"/>
      <c r="X22" s="190"/>
      <c r="Y22" s="190"/>
    </row>
    <row r="23" spans="1:25" ht="15.75" thickBot="1" x14ac:dyDescent="0.35">
      <c r="A23" s="11" t="s">
        <v>179</v>
      </c>
      <c r="B23" s="184" t="s">
        <v>43</v>
      </c>
      <c r="C23" s="185" t="s">
        <v>19</v>
      </c>
      <c r="D23" s="186" t="s">
        <v>113</v>
      </c>
      <c r="E23" s="151">
        <v>30</v>
      </c>
      <c r="F23" s="104" t="s">
        <v>110</v>
      </c>
      <c r="G23" s="152">
        <v>2</v>
      </c>
      <c r="H23" s="77">
        <v>30</v>
      </c>
      <c r="I23" s="104" t="s">
        <v>95</v>
      </c>
      <c r="J23" s="102">
        <v>3</v>
      </c>
      <c r="K23" s="103"/>
      <c r="L23" s="104"/>
      <c r="M23" s="105"/>
      <c r="N23" s="104"/>
      <c r="O23" s="104"/>
      <c r="P23" s="106"/>
      <c r="Q23" s="187">
        <f t="shared" si="0"/>
        <v>60</v>
      </c>
      <c r="R23" s="231">
        <f t="shared" si="1"/>
        <v>5</v>
      </c>
      <c r="S23" s="190"/>
      <c r="T23" s="190"/>
      <c r="U23" s="190"/>
      <c r="V23" s="190"/>
      <c r="W23" s="190"/>
      <c r="X23" s="190"/>
      <c r="Y23" s="190"/>
    </row>
    <row r="24" spans="1:25" ht="15.75" thickBot="1" x14ac:dyDescent="0.35">
      <c r="B24" s="643" t="s">
        <v>147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4"/>
      <c r="R24" s="188">
        <v>3</v>
      </c>
      <c r="S24" s="190"/>
      <c r="T24" s="190"/>
      <c r="U24" s="190"/>
      <c r="V24" s="190"/>
      <c r="W24" s="190"/>
      <c r="X24" s="190"/>
      <c r="Y24" s="190"/>
    </row>
    <row r="25" spans="1:25" x14ac:dyDescent="0.3">
      <c r="B25" s="189"/>
      <c r="C25" s="190"/>
      <c r="D25" s="232" t="s">
        <v>36</v>
      </c>
      <c r="E25" s="58">
        <f>SUM(E5:E23)</f>
        <v>345</v>
      </c>
      <c r="F25" s="58"/>
      <c r="G25" s="114">
        <f>SUM(G5:G23)</f>
        <v>31</v>
      </c>
      <c r="H25" s="58">
        <f>SUM(H5:H23)</f>
        <v>300</v>
      </c>
      <c r="I25" s="58"/>
      <c r="J25" s="114">
        <f>SUM(J5:J23)</f>
        <v>32</v>
      </c>
      <c r="K25" s="115">
        <f>SUM(K5:K24)</f>
        <v>180</v>
      </c>
      <c r="L25" s="115"/>
      <c r="M25" s="116">
        <f>SUM(M5:M24)</f>
        <v>25</v>
      </c>
      <c r="N25" s="115">
        <f>SUM(N5:N24)</f>
        <v>109</v>
      </c>
      <c r="O25" s="115"/>
      <c r="P25" s="116">
        <f>SUM(P5:P24)</f>
        <v>29</v>
      </c>
      <c r="Q25" s="51">
        <f>SUM(Q5:Q23)</f>
        <v>934</v>
      </c>
      <c r="R25" s="193">
        <f>SUM(R5:R23)</f>
        <v>117</v>
      </c>
      <c r="S25" s="190"/>
      <c r="T25" s="190"/>
      <c r="U25" s="190"/>
      <c r="V25" s="190"/>
      <c r="W25" s="190"/>
      <c r="X25" s="190"/>
      <c r="Y25" s="190"/>
    </row>
    <row r="26" spans="1:25" x14ac:dyDescent="0.3">
      <c r="B26" s="111"/>
      <c r="C26" s="111"/>
      <c r="D26" s="208" t="s">
        <v>37</v>
      </c>
      <c r="E26" s="667">
        <f>SUM(E25,H25)-(E9+H9)</f>
        <v>555</v>
      </c>
      <c r="F26" s="637"/>
      <c r="G26" s="637"/>
      <c r="H26" s="637">
        <f>SUM(G25,J25)</f>
        <v>63</v>
      </c>
      <c r="I26" s="637"/>
      <c r="J26" s="637"/>
      <c r="K26" s="637">
        <f>SUM(K25,N25)-(K9+N9)</f>
        <v>199</v>
      </c>
      <c r="L26" s="637"/>
      <c r="M26" s="637"/>
      <c r="N26" s="637">
        <f>SUM(M25,P25)</f>
        <v>54</v>
      </c>
      <c r="O26" s="637"/>
      <c r="P26" s="637"/>
      <c r="Q26" s="249"/>
      <c r="R26" s="234">
        <f>R25+R24</f>
        <v>120</v>
      </c>
      <c r="S26" s="190"/>
      <c r="T26" s="190"/>
      <c r="U26" s="190"/>
      <c r="V26" s="190"/>
      <c r="W26" s="190"/>
      <c r="X26" s="190"/>
      <c r="Y26" s="190"/>
    </row>
    <row r="27" spans="1:25" x14ac:dyDescent="0.3">
      <c r="B27" s="111"/>
      <c r="C27" s="111"/>
      <c r="D27" s="111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61">
        <f>SUM(R24,R23,R9,R8,R7,R6)</f>
        <v>37</v>
      </c>
      <c r="R27" s="195" t="s">
        <v>7</v>
      </c>
      <c r="S27" s="190"/>
      <c r="T27" s="190"/>
      <c r="U27" s="190"/>
      <c r="V27" s="190"/>
      <c r="W27" s="190"/>
      <c r="X27" s="190"/>
      <c r="Y27" s="190"/>
    </row>
    <row r="28" spans="1:25" x14ac:dyDescent="0.3"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285">
        <f>(Q27*100)/R26</f>
        <v>30.833333333333332</v>
      </c>
      <c r="R28" s="190"/>
      <c r="S28" s="190"/>
      <c r="T28" s="190"/>
      <c r="U28" s="190"/>
      <c r="V28" s="190"/>
      <c r="W28" s="190"/>
      <c r="X28" s="190"/>
      <c r="Y28" s="190"/>
    </row>
    <row r="29" spans="1:25" x14ac:dyDescent="0.3">
      <c r="B29" s="670"/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0"/>
      <c r="O29" s="670"/>
      <c r="P29" s="670"/>
      <c r="Q29" s="670"/>
      <c r="R29" s="670"/>
      <c r="S29" s="190"/>
      <c r="T29" s="190"/>
      <c r="U29" s="190"/>
      <c r="V29" s="190"/>
      <c r="W29" s="190"/>
      <c r="X29" s="190"/>
      <c r="Y29" s="190"/>
    </row>
    <row r="30" spans="1:25" x14ac:dyDescent="0.3"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</row>
    <row r="31" spans="1:25" x14ac:dyDescent="0.3"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</row>
    <row r="32" spans="1:25" x14ac:dyDescent="0.3"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</row>
    <row r="33" spans="2:25" x14ac:dyDescent="0.3"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</row>
  </sheetData>
  <sheetProtection selectLockedCells="1" selectUnlockedCells="1"/>
  <mergeCells count="18">
    <mergeCell ref="H3:J3"/>
    <mergeCell ref="K3:M3"/>
    <mergeCell ref="N3:P3"/>
    <mergeCell ref="B24:Q24"/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B29:R29"/>
    <mergeCell ref="E26:G26"/>
    <mergeCell ref="H26:J26"/>
    <mergeCell ref="K26:M26"/>
    <mergeCell ref="N26:P26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Y33"/>
  <sheetViews>
    <sheetView zoomScaleNormal="100" workbookViewId="0">
      <selection activeCell="A5" sqref="A5"/>
    </sheetView>
  </sheetViews>
  <sheetFormatPr defaultColWidth="8.85546875" defaultRowHeight="15" x14ac:dyDescent="0.3"/>
  <cols>
    <col min="1" max="1" width="8.85546875" style="7"/>
    <col min="2" max="2" width="37" style="7" bestFit="1" customWidth="1"/>
    <col min="3" max="3" width="13.5703125" style="7" bestFit="1" customWidth="1"/>
    <col min="4" max="4" width="8.42578125" style="7" bestFit="1" customWidth="1"/>
    <col min="5" max="5" width="5.5703125" style="7" bestFit="1" customWidth="1"/>
    <col min="6" max="6" width="4" style="7" bestFit="1" customWidth="1"/>
    <col min="7" max="7" width="5.28515625" style="7" bestFit="1" customWidth="1"/>
    <col min="8" max="8" width="5.5703125" style="7" bestFit="1" customWidth="1"/>
    <col min="9" max="9" width="4" style="7" bestFit="1" customWidth="1"/>
    <col min="10" max="10" width="5.28515625" style="7" bestFit="1" customWidth="1"/>
    <col min="11" max="11" width="5.5703125" style="7" bestFit="1" customWidth="1"/>
    <col min="12" max="12" width="4" style="7" bestFit="1" customWidth="1"/>
    <col min="13" max="13" width="5.28515625" style="7" bestFit="1" customWidth="1"/>
    <col min="14" max="14" width="5.5703125" style="7" bestFit="1" customWidth="1"/>
    <col min="15" max="15" width="4" style="7" bestFit="1" customWidth="1"/>
    <col min="16" max="16" width="5.28515625" style="7" bestFit="1" customWidth="1"/>
    <col min="17" max="17" width="5.5703125" style="7" bestFit="1" customWidth="1"/>
    <col min="18" max="18" width="4" style="7" bestFit="1" customWidth="1"/>
    <col min="19" max="19" width="5.28515625" style="7" bestFit="1" customWidth="1"/>
    <col min="20" max="20" width="5.5703125" style="7" bestFit="1" customWidth="1"/>
    <col min="21" max="21" width="4" style="7" bestFit="1" customWidth="1"/>
    <col min="22" max="22" width="5.28515625" style="7" bestFit="1" customWidth="1"/>
    <col min="23" max="23" width="6.140625" style="7" bestFit="1" customWidth="1"/>
    <col min="24" max="24" width="6.28515625" style="7" bestFit="1" customWidth="1"/>
    <col min="25" max="16384" width="8.85546875" style="7"/>
  </cols>
  <sheetData>
    <row r="1" spans="1:25" ht="15.75" thickBot="1" x14ac:dyDescent="0.35">
      <c r="B1" s="677" t="s">
        <v>157</v>
      </c>
      <c r="C1" s="677"/>
      <c r="D1" s="677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7"/>
      <c r="X1" s="677"/>
      <c r="Y1" s="112"/>
    </row>
    <row r="2" spans="1:25" x14ac:dyDescent="0.3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53" t="s">
        <v>5</v>
      </c>
      <c r="R2" s="654"/>
      <c r="S2" s="654"/>
      <c r="T2" s="654"/>
      <c r="U2" s="654"/>
      <c r="V2" s="655"/>
      <c r="W2" s="629" t="s">
        <v>6</v>
      </c>
      <c r="X2" s="630" t="s">
        <v>7</v>
      </c>
      <c r="Y2" s="112"/>
    </row>
    <row r="3" spans="1:25" x14ac:dyDescent="0.3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50" t="s">
        <v>12</v>
      </c>
      <c r="R3" s="648"/>
      <c r="S3" s="648"/>
      <c r="T3" s="648" t="s">
        <v>13</v>
      </c>
      <c r="U3" s="648"/>
      <c r="V3" s="649"/>
      <c r="W3" s="629"/>
      <c r="X3" s="630"/>
      <c r="Y3" s="112"/>
    </row>
    <row r="4" spans="1:25" ht="15.75" thickBot="1" x14ac:dyDescent="0.35">
      <c r="B4" s="637"/>
      <c r="C4" s="630"/>
      <c r="D4" s="638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242" t="s">
        <v>14</v>
      </c>
      <c r="L4" s="123" t="s">
        <v>15</v>
      </c>
      <c r="M4" s="127" t="s">
        <v>7</v>
      </c>
      <c r="N4" s="128" t="s">
        <v>14</v>
      </c>
      <c r="O4" s="123" t="s">
        <v>15</v>
      </c>
      <c r="P4" s="129" t="s">
        <v>7</v>
      </c>
      <c r="Q4" s="130" t="s">
        <v>14</v>
      </c>
      <c r="R4" s="123" t="s">
        <v>15</v>
      </c>
      <c r="S4" s="131" t="s">
        <v>7</v>
      </c>
      <c r="T4" s="132" t="s">
        <v>14</v>
      </c>
      <c r="U4" s="123" t="s">
        <v>15</v>
      </c>
      <c r="V4" s="133" t="s">
        <v>7</v>
      </c>
      <c r="W4" s="629"/>
      <c r="X4" s="630"/>
      <c r="Y4" s="112"/>
    </row>
    <row r="5" spans="1:25" ht="15" customHeight="1" x14ac:dyDescent="0.3">
      <c r="A5" s="7" t="s">
        <v>178</v>
      </c>
      <c r="B5" s="62" t="s">
        <v>92</v>
      </c>
      <c r="C5" s="74" t="s">
        <v>16</v>
      </c>
      <c r="D5" s="82" t="s">
        <v>112</v>
      </c>
      <c r="E5" s="39">
        <v>30</v>
      </c>
      <c r="F5" s="47" t="s">
        <v>108</v>
      </c>
      <c r="G5" s="136">
        <v>10</v>
      </c>
      <c r="H5" s="47">
        <v>30</v>
      </c>
      <c r="I5" s="47" t="s">
        <v>108</v>
      </c>
      <c r="J5" s="40">
        <v>10</v>
      </c>
      <c r="K5" s="137">
        <v>30</v>
      </c>
      <c r="L5" s="47" t="s">
        <v>108</v>
      </c>
      <c r="M5" s="138">
        <v>10</v>
      </c>
      <c r="N5" s="139">
        <v>30</v>
      </c>
      <c r="O5" s="47" t="s">
        <v>108</v>
      </c>
      <c r="P5" s="140">
        <v>10</v>
      </c>
      <c r="Q5" s="46">
        <v>30</v>
      </c>
      <c r="R5" s="47" t="s">
        <v>108</v>
      </c>
      <c r="S5" s="48">
        <v>10</v>
      </c>
      <c r="T5" s="49">
        <v>30</v>
      </c>
      <c r="U5" s="47" t="s">
        <v>109</v>
      </c>
      <c r="V5" s="50">
        <v>23</v>
      </c>
      <c r="W5" s="72">
        <f t="shared" ref="W5:W15" si="0">SUM(E5,H5,K5,N5,Q5,T5)</f>
        <v>180</v>
      </c>
      <c r="X5" s="73">
        <f t="shared" ref="X5:X14" si="1">SUM(G5,J5,M5,P5,S5,V5)</f>
        <v>73</v>
      </c>
      <c r="Y5" s="112"/>
    </row>
    <row r="6" spans="1:25" x14ac:dyDescent="0.3">
      <c r="A6" s="7" t="s">
        <v>177</v>
      </c>
      <c r="B6" s="38" t="s">
        <v>124</v>
      </c>
      <c r="C6" s="52" t="s">
        <v>19</v>
      </c>
      <c r="D6" s="53" t="s">
        <v>115</v>
      </c>
      <c r="E6" s="143"/>
      <c r="F6" s="58"/>
      <c r="G6" s="114"/>
      <c r="H6" s="58"/>
      <c r="I6" s="58"/>
      <c r="J6" s="144"/>
      <c r="K6" s="41"/>
      <c r="L6" s="58"/>
      <c r="M6" s="116"/>
      <c r="N6" s="115"/>
      <c r="O6" s="58"/>
      <c r="P6" s="45"/>
      <c r="Q6" s="57">
        <v>30</v>
      </c>
      <c r="R6" s="58" t="s">
        <v>109</v>
      </c>
      <c r="S6" s="59">
        <v>2</v>
      </c>
      <c r="T6" s="60">
        <v>30</v>
      </c>
      <c r="U6" s="58" t="s">
        <v>109</v>
      </c>
      <c r="V6" s="61">
        <v>2</v>
      </c>
      <c r="W6" s="72">
        <f t="shared" si="0"/>
        <v>60</v>
      </c>
      <c r="X6" s="73">
        <f t="shared" si="1"/>
        <v>4</v>
      </c>
      <c r="Y6" s="112"/>
    </row>
    <row r="7" spans="1:25" x14ac:dyDescent="0.3">
      <c r="A7" s="7" t="s">
        <v>177</v>
      </c>
      <c r="B7" s="62" t="s">
        <v>18</v>
      </c>
      <c r="C7" s="52" t="s">
        <v>19</v>
      </c>
      <c r="D7" s="53" t="s">
        <v>115</v>
      </c>
      <c r="E7" s="92"/>
      <c r="F7" s="68"/>
      <c r="G7" s="93"/>
      <c r="H7" s="68"/>
      <c r="I7" s="68"/>
      <c r="J7" s="94"/>
      <c r="K7" s="88">
        <v>30</v>
      </c>
      <c r="L7" s="68" t="s">
        <v>108</v>
      </c>
      <c r="M7" s="146">
        <v>4</v>
      </c>
      <c r="N7" s="91">
        <v>30</v>
      </c>
      <c r="O7" s="68" t="s">
        <v>108</v>
      </c>
      <c r="P7" s="147">
        <v>4</v>
      </c>
      <c r="Q7" s="67">
        <v>30</v>
      </c>
      <c r="R7" s="77" t="s">
        <v>108</v>
      </c>
      <c r="S7" s="75">
        <v>4</v>
      </c>
      <c r="T7" s="76">
        <v>30</v>
      </c>
      <c r="U7" s="77" t="s">
        <v>108</v>
      </c>
      <c r="V7" s="71">
        <v>4</v>
      </c>
      <c r="W7" s="72">
        <f t="shared" si="0"/>
        <v>120</v>
      </c>
      <c r="X7" s="73">
        <f t="shared" si="1"/>
        <v>16</v>
      </c>
      <c r="Y7" s="112"/>
    </row>
    <row r="8" spans="1:25" x14ac:dyDescent="0.3">
      <c r="A8" s="7" t="s">
        <v>178</v>
      </c>
      <c r="B8" s="62" t="s">
        <v>62</v>
      </c>
      <c r="C8" s="74" t="s">
        <v>16</v>
      </c>
      <c r="D8" s="82" t="s">
        <v>113</v>
      </c>
      <c r="E8" s="96"/>
      <c r="F8" s="74"/>
      <c r="G8" s="74"/>
      <c r="H8" s="74"/>
      <c r="I8" s="74"/>
      <c r="J8" s="97"/>
      <c r="K8" s="88">
        <v>30</v>
      </c>
      <c r="L8" s="91" t="s">
        <v>109</v>
      </c>
      <c r="M8" s="146">
        <v>2</v>
      </c>
      <c r="N8" s="91">
        <v>30</v>
      </c>
      <c r="O8" s="91" t="s">
        <v>95</v>
      </c>
      <c r="P8" s="147">
        <v>3</v>
      </c>
      <c r="Q8" s="271"/>
      <c r="R8" s="56"/>
      <c r="S8" s="79"/>
      <c r="T8" s="80"/>
      <c r="U8" s="56"/>
      <c r="V8" s="81"/>
      <c r="W8" s="72">
        <f t="shared" si="0"/>
        <v>60</v>
      </c>
      <c r="X8" s="73">
        <f t="shared" si="1"/>
        <v>5</v>
      </c>
      <c r="Y8" s="112"/>
    </row>
    <row r="9" spans="1:25" x14ac:dyDescent="0.3">
      <c r="A9" s="7" t="s">
        <v>179</v>
      </c>
      <c r="B9" s="62" t="s">
        <v>22</v>
      </c>
      <c r="C9" s="74" t="s">
        <v>16</v>
      </c>
      <c r="D9" s="53" t="s">
        <v>115</v>
      </c>
      <c r="E9" s="92">
        <v>60</v>
      </c>
      <c r="F9" s="91" t="s">
        <v>109</v>
      </c>
      <c r="G9" s="93">
        <v>4</v>
      </c>
      <c r="H9" s="68">
        <v>60</v>
      </c>
      <c r="I9" s="91" t="s">
        <v>109</v>
      </c>
      <c r="J9" s="94">
        <v>4</v>
      </c>
      <c r="K9" s="88">
        <v>60</v>
      </c>
      <c r="L9" s="91" t="s">
        <v>109</v>
      </c>
      <c r="M9" s="146">
        <v>4</v>
      </c>
      <c r="N9" s="91">
        <v>60</v>
      </c>
      <c r="O9" s="91" t="s">
        <v>109</v>
      </c>
      <c r="P9" s="147">
        <v>4</v>
      </c>
      <c r="Q9" s="271"/>
      <c r="R9" s="80"/>
      <c r="S9" s="79"/>
      <c r="T9" s="80"/>
      <c r="U9" s="80"/>
      <c r="V9" s="81"/>
      <c r="W9" s="72">
        <f t="shared" si="0"/>
        <v>240</v>
      </c>
      <c r="X9" s="73">
        <f t="shared" si="1"/>
        <v>16</v>
      </c>
      <c r="Y9" s="112"/>
    </row>
    <row r="10" spans="1:25" x14ac:dyDescent="0.3">
      <c r="A10" s="7" t="s">
        <v>177</v>
      </c>
      <c r="B10" s="62" t="s">
        <v>63</v>
      </c>
      <c r="C10" s="52" t="s">
        <v>19</v>
      </c>
      <c r="D10" s="86" t="s">
        <v>21</v>
      </c>
      <c r="E10" s="92">
        <v>30</v>
      </c>
      <c r="F10" s="91" t="s">
        <v>109</v>
      </c>
      <c r="G10" s="93">
        <v>2</v>
      </c>
      <c r="H10" s="68">
        <v>30</v>
      </c>
      <c r="I10" s="91" t="s">
        <v>109</v>
      </c>
      <c r="J10" s="94">
        <v>2</v>
      </c>
      <c r="K10" s="88">
        <v>30</v>
      </c>
      <c r="L10" s="91" t="s">
        <v>109</v>
      </c>
      <c r="M10" s="105">
        <v>2</v>
      </c>
      <c r="N10" s="104">
        <v>30</v>
      </c>
      <c r="O10" s="91" t="s">
        <v>109</v>
      </c>
      <c r="P10" s="147">
        <v>2</v>
      </c>
      <c r="Q10" s="271">
        <v>30</v>
      </c>
      <c r="R10" s="56" t="s">
        <v>109</v>
      </c>
      <c r="S10" s="79">
        <v>2</v>
      </c>
      <c r="T10" s="80">
        <v>30</v>
      </c>
      <c r="U10" s="56" t="s">
        <v>109</v>
      </c>
      <c r="V10" s="81">
        <v>2</v>
      </c>
      <c r="W10" s="72">
        <f t="shared" si="0"/>
        <v>180</v>
      </c>
      <c r="X10" s="73">
        <f t="shared" si="1"/>
        <v>12</v>
      </c>
      <c r="Y10" s="112"/>
    </row>
    <row r="11" spans="1:25" x14ac:dyDescent="0.3">
      <c r="A11" s="7" t="s">
        <v>177</v>
      </c>
      <c r="B11" s="62" t="s">
        <v>24</v>
      </c>
      <c r="C11" s="74" t="s">
        <v>16</v>
      </c>
      <c r="D11" s="53" t="s">
        <v>115</v>
      </c>
      <c r="E11" s="92">
        <v>30</v>
      </c>
      <c r="F11" s="68" t="s">
        <v>110</v>
      </c>
      <c r="G11" s="93">
        <v>2</v>
      </c>
      <c r="H11" s="68">
        <v>30</v>
      </c>
      <c r="I11" s="68" t="s">
        <v>95</v>
      </c>
      <c r="J11" s="94">
        <v>2</v>
      </c>
      <c r="K11" s="88"/>
      <c r="L11" s="84"/>
      <c r="M11" s="17"/>
      <c r="N11" s="56"/>
      <c r="O11" s="178"/>
      <c r="P11" s="147"/>
      <c r="Q11" s="65"/>
      <c r="R11" s="56"/>
      <c r="S11" s="17"/>
      <c r="T11" s="56"/>
      <c r="U11" s="56"/>
      <c r="V11" s="66"/>
      <c r="W11" s="72">
        <f t="shared" si="0"/>
        <v>60</v>
      </c>
      <c r="X11" s="73">
        <f t="shared" si="1"/>
        <v>4</v>
      </c>
      <c r="Y11" s="112"/>
    </row>
    <row r="12" spans="1:25" x14ac:dyDescent="0.3">
      <c r="A12" s="7" t="s">
        <v>177</v>
      </c>
      <c r="B12" s="62" t="s">
        <v>129</v>
      </c>
      <c r="C12" s="52" t="s">
        <v>19</v>
      </c>
      <c r="D12" s="53" t="s">
        <v>115</v>
      </c>
      <c r="E12" s="63"/>
      <c r="F12" s="54"/>
      <c r="G12" s="55"/>
      <c r="H12" s="54"/>
      <c r="I12" s="54"/>
      <c r="J12" s="64"/>
      <c r="K12" s="54">
        <v>30</v>
      </c>
      <c r="L12" s="313" t="s">
        <v>95</v>
      </c>
      <c r="M12" s="55">
        <v>2</v>
      </c>
      <c r="N12" s="56"/>
      <c r="O12" s="468"/>
      <c r="P12" s="66"/>
      <c r="Q12" s="271"/>
      <c r="R12" s="80"/>
      <c r="S12" s="79"/>
      <c r="T12" s="80"/>
      <c r="U12" s="80"/>
      <c r="V12" s="81"/>
      <c r="W12" s="72">
        <f t="shared" si="0"/>
        <v>30</v>
      </c>
      <c r="X12" s="73">
        <f t="shared" si="1"/>
        <v>2</v>
      </c>
      <c r="Y12" s="112"/>
    </row>
    <row r="13" spans="1:25" x14ac:dyDescent="0.3">
      <c r="A13" s="7" t="s">
        <v>177</v>
      </c>
      <c r="B13" s="62" t="s">
        <v>146</v>
      </c>
      <c r="C13" s="74" t="s">
        <v>16</v>
      </c>
      <c r="D13" s="53" t="s">
        <v>115</v>
      </c>
      <c r="E13" s="92"/>
      <c r="F13" s="68"/>
      <c r="G13" s="93"/>
      <c r="H13" s="68"/>
      <c r="I13" s="68"/>
      <c r="J13" s="94"/>
      <c r="K13" s="88"/>
      <c r="L13" s="84"/>
      <c r="M13" s="17"/>
      <c r="N13" s="56"/>
      <c r="O13" s="178"/>
      <c r="P13" s="147"/>
      <c r="Q13" s="271">
        <v>30</v>
      </c>
      <c r="R13" s="56" t="s">
        <v>109</v>
      </c>
      <c r="S13" s="79">
        <v>1</v>
      </c>
      <c r="T13" s="80">
        <v>30</v>
      </c>
      <c r="U13" s="56" t="s">
        <v>95</v>
      </c>
      <c r="V13" s="81">
        <v>2</v>
      </c>
      <c r="W13" s="72">
        <f t="shared" si="0"/>
        <v>60</v>
      </c>
      <c r="X13" s="73">
        <f t="shared" si="1"/>
        <v>3</v>
      </c>
      <c r="Y13" s="112"/>
    </row>
    <row r="14" spans="1:25" x14ac:dyDescent="0.3">
      <c r="A14" s="7" t="s">
        <v>177</v>
      </c>
      <c r="B14" s="62" t="s">
        <v>25</v>
      </c>
      <c r="C14" s="74" t="s">
        <v>16</v>
      </c>
      <c r="D14" s="82" t="s">
        <v>113</v>
      </c>
      <c r="E14" s="92">
        <v>30</v>
      </c>
      <c r="F14" s="91" t="s">
        <v>109</v>
      </c>
      <c r="G14" s="93">
        <v>1</v>
      </c>
      <c r="H14" s="68">
        <v>30</v>
      </c>
      <c r="I14" s="91" t="s">
        <v>95</v>
      </c>
      <c r="J14" s="94">
        <v>2</v>
      </c>
      <c r="K14" s="88"/>
      <c r="L14" s="84"/>
      <c r="M14" s="17"/>
      <c r="N14" s="56"/>
      <c r="O14" s="178"/>
      <c r="P14" s="147"/>
      <c r="Q14" s="271"/>
      <c r="R14" s="80"/>
      <c r="S14" s="79"/>
      <c r="T14" s="80"/>
      <c r="U14" s="80"/>
      <c r="V14" s="81"/>
      <c r="W14" s="72">
        <f t="shared" si="0"/>
        <v>60</v>
      </c>
      <c r="X14" s="73">
        <f t="shared" si="1"/>
        <v>3</v>
      </c>
      <c r="Y14" s="112"/>
    </row>
    <row r="15" spans="1:25" x14ac:dyDescent="0.3">
      <c r="A15" s="7" t="s">
        <v>177</v>
      </c>
      <c r="B15" s="62" t="s">
        <v>47</v>
      </c>
      <c r="C15" s="74" t="s">
        <v>16</v>
      </c>
      <c r="D15" s="82" t="s">
        <v>113</v>
      </c>
      <c r="E15" s="92"/>
      <c r="F15" s="91"/>
      <c r="G15" s="93"/>
      <c r="H15" s="68"/>
      <c r="I15" s="91"/>
      <c r="J15" s="94"/>
      <c r="K15" s="88">
        <v>30</v>
      </c>
      <c r="L15" s="91" t="s">
        <v>109</v>
      </c>
      <c r="M15" s="116">
        <v>1</v>
      </c>
      <c r="N15" s="115">
        <v>30</v>
      </c>
      <c r="O15" s="91" t="s">
        <v>95</v>
      </c>
      <c r="P15" s="147">
        <v>2</v>
      </c>
      <c r="Q15" s="67"/>
      <c r="R15" s="60"/>
      <c r="S15" s="59"/>
      <c r="T15" s="60"/>
      <c r="U15" s="60"/>
      <c r="V15" s="71"/>
      <c r="W15" s="72">
        <f t="shared" si="0"/>
        <v>60</v>
      </c>
      <c r="X15" s="73">
        <v>3</v>
      </c>
      <c r="Y15" s="112"/>
    </row>
    <row r="16" spans="1:25" x14ac:dyDescent="0.3">
      <c r="A16" s="7" t="s">
        <v>177</v>
      </c>
      <c r="B16" s="62" t="s">
        <v>60</v>
      </c>
      <c r="C16" s="74" t="s">
        <v>16</v>
      </c>
      <c r="D16" s="82" t="s">
        <v>113</v>
      </c>
      <c r="E16" s="92"/>
      <c r="F16" s="68"/>
      <c r="G16" s="93"/>
      <c r="H16" s="68"/>
      <c r="I16" s="68"/>
      <c r="J16" s="94"/>
      <c r="K16" s="88"/>
      <c r="L16" s="91"/>
      <c r="M16" s="146"/>
      <c r="N16" s="91"/>
      <c r="O16" s="91"/>
      <c r="P16" s="147"/>
      <c r="Q16" s="67">
        <v>30</v>
      </c>
      <c r="R16" s="91" t="s">
        <v>109</v>
      </c>
      <c r="S16" s="69">
        <v>1</v>
      </c>
      <c r="T16" s="70">
        <v>30</v>
      </c>
      <c r="U16" s="91" t="s">
        <v>95</v>
      </c>
      <c r="V16" s="71">
        <v>2</v>
      </c>
      <c r="W16" s="72">
        <f t="shared" ref="W16:W25" si="2">SUM(E16,H16,K16,N16,Q16,T16)</f>
        <v>60</v>
      </c>
      <c r="X16" s="73">
        <f t="shared" ref="X16:X25" si="3">SUM(G16,J16,M16,P16,S16,V16)</f>
        <v>3</v>
      </c>
      <c r="Y16" s="112"/>
    </row>
    <row r="17" spans="1:25" x14ac:dyDescent="0.3">
      <c r="A17" s="7" t="s">
        <v>177</v>
      </c>
      <c r="B17" s="62" t="s">
        <v>26</v>
      </c>
      <c r="C17" s="74" t="s">
        <v>16</v>
      </c>
      <c r="D17" s="82" t="s">
        <v>113</v>
      </c>
      <c r="E17" s="65">
        <v>30</v>
      </c>
      <c r="F17" s="56" t="s">
        <v>109</v>
      </c>
      <c r="G17" s="17">
        <v>1</v>
      </c>
      <c r="H17" s="56">
        <v>30</v>
      </c>
      <c r="I17" s="56" t="s">
        <v>95</v>
      </c>
      <c r="J17" s="66">
        <v>2</v>
      </c>
      <c r="K17" s="88"/>
      <c r="L17" s="91"/>
      <c r="M17" s="146"/>
      <c r="N17" s="91"/>
      <c r="O17" s="91"/>
      <c r="P17" s="147"/>
      <c r="Q17" s="67"/>
      <c r="R17" s="70"/>
      <c r="S17" s="69"/>
      <c r="T17" s="70"/>
      <c r="U17" s="70"/>
      <c r="V17" s="71"/>
      <c r="W17" s="72">
        <f t="shared" si="2"/>
        <v>60</v>
      </c>
      <c r="X17" s="73">
        <f t="shared" si="3"/>
        <v>3</v>
      </c>
      <c r="Y17" s="112"/>
    </row>
    <row r="18" spans="1:25" ht="15" customHeight="1" x14ac:dyDescent="0.3">
      <c r="A18" s="7" t="s">
        <v>179</v>
      </c>
      <c r="B18" s="62" t="s">
        <v>27</v>
      </c>
      <c r="C18" s="74" t="s">
        <v>16</v>
      </c>
      <c r="D18" s="53" t="s">
        <v>115</v>
      </c>
      <c r="E18" s="92">
        <v>30</v>
      </c>
      <c r="F18" s="91" t="s">
        <v>109</v>
      </c>
      <c r="G18" s="93">
        <v>1</v>
      </c>
      <c r="H18" s="68">
        <v>30</v>
      </c>
      <c r="I18" s="91" t="s">
        <v>95</v>
      </c>
      <c r="J18" s="94">
        <v>2</v>
      </c>
      <c r="K18" s="88"/>
      <c r="L18" s="91"/>
      <c r="M18" s="146"/>
      <c r="N18" s="91"/>
      <c r="O18" s="91"/>
      <c r="P18" s="147"/>
      <c r="Q18" s="67"/>
      <c r="R18" s="70"/>
      <c r="S18" s="69"/>
      <c r="T18" s="70"/>
      <c r="U18" s="70"/>
      <c r="V18" s="71"/>
      <c r="W18" s="72">
        <f t="shared" si="2"/>
        <v>60</v>
      </c>
      <c r="X18" s="73">
        <f t="shared" si="3"/>
        <v>3</v>
      </c>
      <c r="Y18" s="112"/>
    </row>
    <row r="19" spans="1:25" x14ac:dyDescent="0.3">
      <c r="A19" s="7" t="s">
        <v>179</v>
      </c>
      <c r="B19" s="62" t="s">
        <v>28</v>
      </c>
      <c r="C19" s="74" t="s">
        <v>16</v>
      </c>
      <c r="D19" s="53" t="s">
        <v>115</v>
      </c>
      <c r="E19" s="92"/>
      <c r="F19" s="77"/>
      <c r="G19" s="93"/>
      <c r="H19" s="68"/>
      <c r="I19" s="68"/>
      <c r="J19" s="94"/>
      <c r="K19" s="88"/>
      <c r="L19" s="91"/>
      <c r="M19" s="146"/>
      <c r="N19" s="91"/>
      <c r="O19" s="91"/>
      <c r="P19" s="147"/>
      <c r="Q19" s="67">
        <v>15</v>
      </c>
      <c r="R19" s="70" t="s">
        <v>109</v>
      </c>
      <c r="S19" s="69">
        <v>1</v>
      </c>
      <c r="T19" s="70"/>
      <c r="U19" s="70"/>
      <c r="V19" s="71"/>
      <c r="W19" s="72">
        <f t="shared" si="2"/>
        <v>15</v>
      </c>
      <c r="X19" s="73">
        <f t="shared" si="3"/>
        <v>1</v>
      </c>
      <c r="Y19" s="112"/>
    </row>
    <row r="20" spans="1:25" x14ac:dyDescent="0.3">
      <c r="A20" s="7" t="s">
        <v>179</v>
      </c>
      <c r="B20" s="62" t="s">
        <v>29</v>
      </c>
      <c r="C20" s="74" t="s">
        <v>16</v>
      </c>
      <c r="D20" s="53" t="s">
        <v>115</v>
      </c>
      <c r="E20" s="272"/>
      <c r="F20" s="273"/>
      <c r="G20" s="274"/>
      <c r="H20" s="219">
        <v>15</v>
      </c>
      <c r="I20" s="91" t="s">
        <v>95</v>
      </c>
      <c r="J20" s="94">
        <v>1</v>
      </c>
      <c r="K20" s="88"/>
      <c r="L20" s="91"/>
      <c r="M20" s="146"/>
      <c r="N20" s="91"/>
      <c r="O20" s="91"/>
      <c r="P20" s="147"/>
      <c r="Q20" s="67"/>
      <c r="R20" s="70"/>
      <c r="S20" s="69"/>
      <c r="T20" s="70"/>
      <c r="U20" s="70"/>
      <c r="V20" s="71"/>
      <c r="W20" s="72">
        <f t="shared" si="2"/>
        <v>15</v>
      </c>
      <c r="X20" s="73">
        <f t="shared" si="3"/>
        <v>1</v>
      </c>
      <c r="Y20" s="112"/>
    </row>
    <row r="21" spans="1:25" x14ac:dyDescent="0.3">
      <c r="A21" s="7" t="s">
        <v>179</v>
      </c>
      <c r="B21" s="62" t="s">
        <v>30</v>
      </c>
      <c r="C21" s="74" t="s">
        <v>16</v>
      </c>
      <c r="D21" s="53" t="s">
        <v>115</v>
      </c>
      <c r="E21" s="92">
        <v>2</v>
      </c>
      <c r="F21" s="115" t="s">
        <v>109</v>
      </c>
      <c r="G21" s="93">
        <v>0</v>
      </c>
      <c r="H21" s="68"/>
      <c r="I21" s="68"/>
      <c r="J21" s="94"/>
      <c r="K21" s="88"/>
      <c r="L21" s="91"/>
      <c r="M21" s="146"/>
      <c r="N21" s="91"/>
      <c r="O21" s="91"/>
      <c r="P21" s="147"/>
      <c r="Q21" s="67"/>
      <c r="R21" s="70"/>
      <c r="S21" s="69"/>
      <c r="T21" s="70"/>
      <c r="U21" s="70"/>
      <c r="V21" s="71"/>
      <c r="W21" s="72">
        <f t="shared" si="2"/>
        <v>2</v>
      </c>
      <c r="X21" s="73">
        <f t="shared" si="3"/>
        <v>0</v>
      </c>
      <c r="Y21" s="112"/>
    </row>
    <row r="22" spans="1:25" x14ac:dyDescent="0.3">
      <c r="A22" s="7" t="s">
        <v>179</v>
      </c>
      <c r="B22" s="62" t="s">
        <v>31</v>
      </c>
      <c r="C22" s="74" t="s">
        <v>16</v>
      </c>
      <c r="D22" s="53" t="s">
        <v>115</v>
      </c>
      <c r="E22" s="92">
        <v>3</v>
      </c>
      <c r="F22" s="91" t="s">
        <v>109</v>
      </c>
      <c r="G22" s="93">
        <v>0</v>
      </c>
      <c r="H22" s="68"/>
      <c r="I22" s="68"/>
      <c r="J22" s="94"/>
      <c r="K22" s="88"/>
      <c r="L22" s="91"/>
      <c r="M22" s="146"/>
      <c r="N22" s="91"/>
      <c r="O22" s="91"/>
      <c r="P22" s="147"/>
      <c r="Q22" s="67"/>
      <c r="R22" s="70"/>
      <c r="S22" s="69"/>
      <c r="T22" s="70"/>
      <c r="U22" s="70"/>
      <c r="V22" s="71"/>
      <c r="W22" s="72">
        <f t="shared" si="2"/>
        <v>3</v>
      </c>
      <c r="X22" s="73">
        <f t="shared" si="3"/>
        <v>0</v>
      </c>
      <c r="Y22" s="112"/>
    </row>
    <row r="23" spans="1:25" x14ac:dyDescent="0.3">
      <c r="A23" s="7" t="s">
        <v>179</v>
      </c>
      <c r="B23" s="95" t="s">
        <v>32</v>
      </c>
      <c r="C23" s="52" t="s">
        <v>19</v>
      </c>
      <c r="D23" s="82" t="s">
        <v>113</v>
      </c>
      <c r="E23" s="92">
        <v>30</v>
      </c>
      <c r="F23" s="104" t="s">
        <v>110</v>
      </c>
      <c r="G23" s="93">
        <v>2</v>
      </c>
      <c r="H23" s="68">
        <v>30</v>
      </c>
      <c r="I23" s="91" t="s">
        <v>110</v>
      </c>
      <c r="J23" s="94">
        <v>2</v>
      </c>
      <c r="K23" s="88">
        <v>30</v>
      </c>
      <c r="L23" s="91" t="s">
        <v>110</v>
      </c>
      <c r="M23" s="146">
        <v>2</v>
      </c>
      <c r="N23" s="91">
        <v>30</v>
      </c>
      <c r="O23" s="91" t="s">
        <v>95</v>
      </c>
      <c r="P23" s="147">
        <v>3</v>
      </c>
      <c r="Q23" s="67"/>
      <c r="R23" s="70"/>
      <c r="S23" s="69"/>
      <c r="T23" s="70"/>
      <c r="U23" s="70"/>
      <c r="V23" s="71"/>
      <c r="W23" s="109">
        <f t="shared" si="2"/>
        <v>120</v>
      </c>
      <c r="X23" s="110">
        <f t="shared" si="3"/>
        <v>9</v>
      </c>
      <c r="Y23" s="112"/>
    </row>
    <row r="24" spans="1:25" x14ac:dyDescent="0.3">
      <c r="A24" s="7" t="s">
        <v>179</v>
      </c>
      <c r="B24" s="95" t="s">
        <v>33</v>
      </c>
      <c r="C24" s="52" t="s">
        <v>19</v>
      </c>
      <c r="D24" s="82" t="s">
        <v>113</v>
      </c>
      <c r="E24" s="569">
        <v>30</v>
      </c>
      <c r="F24" s="568" t="s">
        <v>109</v>
      </c>
      <c r="G24" s="570">
        <v>0</v>
      </c>
      <c r="H24" s="178"/>
      <c r="I24" s="91"/>
      <c r="J24" s="147"/>
      <c r="K24" s="96"/>
      <c r="L24" s="74"/>
      <c r="M24" s="74"/>
      <c r="N24" s="74"/>
      <c r="O24" s="74"/>
      <c r="P24" s="97"/>
      <c r="Q24" s="67"/>
      <c r="R24" s="70"/>
      <c r="S24" s="69"/>
      <c r="T24" s="70"/>
      <c r="U24" s="70"/>
      <c r="V24" s="71"/>
      <c r="W24" s="225">
        <f t="shared" si="2"/>
        <v>30</v>
      </c>
      <c r="X24" s="208">
        <f t="shared" si="3"/>
        <v>0</v>
      </c>
      <c r="Y24" s="112"/>
    </row>
    <row r="25" spans="1:25" ht="15.75" thickBot="1" x14ac:dyDescent="0.35">
      <c r="A25" s="7" t="s">
        <v>179</v>
      </c>
      <c r="B25" s="98" t="s">
        <v>48</v>
      </c>
      <c r="C25" s="99" t="s">
        <v>16</v>
      </c>
      <c r="D25" s="100" t="s">
        <v>115</v>
      </c>
      <c r="E25" s="151"/>
      <c r="F25" s="42"/>
      <c r="G25" s="152"/>
      <c r="H25" s="77"/>
      <c r="I25" s="77"/>
      <c r="J25" s="102"/>
      <c r="K25" s="103"/>
      <c r="L25" s="104"/>
      <c r="M25" s="105"/>
      <c r="N25" s="104"/>
      <c r="O25" s="104"/>
      <c r="P25" s="106"/>
      <c r="Q25" s="107">
        <v>15</v>
      </c>
      <c r="R25" s="104" t="s">
        <v>95</v>
      </c>
      <c r="S25" s="75">
        <v>1</v>
      </c>
      <c r="T25" s="76"/>
      <c r="U25" s="76"/>
      <c r="V25" s="108"/>
      <c r="W25" s="187">
        <f t="shared" si="2"/>
        <v>15</v>
      </c>
      <c r="X25" s="231">
        <f t="shared" si="3"/>
        <v>1</v>
      </c>
      <c r="Y25" s="112"/>
    </row>
    <row r="26" spans="1:25" ht="15.75" thickBot="1" x14ac:dyDescent="0.35">
      <c r="B26" s="656" t="s">
        <v>147</v>
      </c>
      <c r="C26" s="668"/>
      <c r="D26" s="668"/>
      <c r="E26" s="668"/>
      <c r="F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9"/>
      <c r="X26" s="165">
        <v>18</v>
      </c>
      <c r="Y26" s="112"/>
    </row>
    <row r="27" spans="1:25" x14ac:dyDescent="0.3">
      <c r="B27" s="189"/>
      <c r="C27" s="111"/>
      <c r="D27" s="166" t="s">
        <v>36</v>
      </c>
      <c r="E27" s="167">
        <f>SUM(E5:E25)</f>
        <v>305</v>
      </c>
      <c r="F27" s="167"/>
      <c r="G27" s="168">
        <f>SUM(G5:G25)</f>
        <v>23</v>
      </c>
      <c r="H27" s="167">
        <f>SUM(H5:H25)</f>
        <v>285</v>
      </c>
      <c r="I27" s="167"/>
      <c r="J27" s="168">
        <f>SUM(J5:J25)</f>
        <v>27</v>
      </c>
      <c r="K27" s="169">
        <f>SUM(K5:K26)</f>
        <v>270</v>
      </c>
      <c r="L27" s="169"/>
      <c r="M27" s="170">
        <f>SUM(M5:M26)</f>
        <v>27</v>
      </c>
      <c r="N27" s="169">
        <f>SUM(N5:N26)</f>
        <v>240</v>
      </c>
      <c r="O27" s="169"/>
      <c r="P27" s="171">
        <f>SUM(P5:P26)</f>
        <v>28</v>
      </c>
      <c r="Q27" s="172">
        <f>SUM(Q5:Q26)</f>
        <v>210</v>
      </c>
      <c r="R27" s="172"/>
      <c r="S27" s="173">
        <f>SUM(S5:S26)</f>
        <v>22</v>
      </c>
      <c r="T27" s="172">
        <f>SUM(T5:T26)</f>
        <v>180</v>
      </c>
      <c r="U27" s="172"/>
      <c r="V27" s="173">
        <f>SUM(V5:V26)</f>
        <v>35</v>
      </c>
      <c r="W27" s="166">
        <f>SUM(W5:W25)</f>
        <v>1490</v>
      </c>
      <c r="X27" s="191">
        <f>SUM(X2:X25)</f>
        <v>162</v>
      </c>
      <c r="Y27" s="112"/>
    </row>
    <row r="28" spans="1:25" x14ac:dyDescent="0.3">
      <c r="B28" s="111"/>
      <c r="C28" s="111"/>
      <c r="D28" s="208" t="s">
        <v>37</v>
      </c>
      <c r="E28" s="576">
        <f>SUM(E27,H27)-(E10+H10)</f>
        <v>530</v>
      </c>
      <c r="F28" s="576"/>
      <c r="G28" s="576"/>
      <c r="H28" s="576">
        <f>SUM(G27,J27)</f>
        <v>50</v>
      </c>
      <c r="I28" s="576"/>
      <c r="J28" s="576"/>
      <c r="K28" s="576">
        <f>SUM(K27,N27)-(K10+N10)</f>
        <v>450</v>
      </c>
      <c r="L28" s="576"/>
      <c r="M28" s="576"/>
      <c r="N28" s="576">
        <f>SUM(M27,P27)</f>
        <v>55</v>
      </c>
      <c r="O28" s="576"/>
      <c r="P28" s="576"/>
      <c r="Q28" s="576">
        <f>SUM(Q27,T27)-(Q10+T10)</f>
        <v>330</v>
      </c>
      <c r="R28" s="576"/>
      <c r="S28" s="576"/>
      <c r="T28" s="576">
        <f>SUM(S27,V27)</f>
        <v>57</v>
      </c>
      <c r="U28" s="576"/>
      <c r="V28" s="576"/>
      <c r="W28" s="255"/>
      <c r="X28" s="270">
        <f>X27+X26</f>
        <v>180</v>
      </c>
      <c r="Y28" s="112"/>
    </row>
    <row r="29" spans="1:25" x14ac:dyDescent="0.3">
      <c r="B29" s="111"/>
      <c r="C29" s="111"/>
      <c r="D29" s="111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57">
        <f>SUM(X26,X24,X23,X10,X7,X6,X12)</f>
        <v>61</v>
      </c>
      <c r="X29" s="276" t="s">
        <v>7</v>
      </c>
      <c r="Y29" s="112"/>
    </row>
    <row r="30" spans="1:25" x14ac:dyDescent="0.3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>
        <f>(100*W29)/X28</f>
        <v>33.888888888888886</v>
      </c>
      <c r="X30" s="89"/>
      <c r="Y30" s="112"/>
    </row>
    <row r="31" spans="1:25" x14ac:dyDescent="0.3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1:25" x14ac:dyDescent="0.3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2:25" x14ac:dyDescent="0.3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</sheetData>
  <sheetProtection selectLockedCells="1" selectUnlockedCells="1"/>
  <mergeCells count="22">
    <mergeCell ref="B1:X1"/>
    <mergeCell ref="T3:V3"/>
    <mergeCell ref="B2:B4"/>
    <mergeCell ref="C2:C4"/>
    <mergeCell ref="D2:D4"/>
    <mergeCell ref="E2:J2"/>
    <mergeCell ref="Q3:S3"/>
    <mergeCell ref="Q2:V2"/>
    <mergeCell ref="K2:P2"/>
    <mergeCell ref="X2:X4"/>
    <mergeCell ref="E3:G3"/>
    <mergeCell ref="H3:J3"/>
    <mergeCell ref="K3:M3"/>
    <mergeCell ref="N3:P3"/>
    <mergeCell ref="W2:W4"/>
    <mergeCell ref="B26:W26"/>
    <mergeCell ref="Q28:S28"/>
    <mergeCell ref="E28:G28"/>
    <mergeCell ref="H28:J28"/>
    <mergeCell ref="K28:M28"/>
    <mergeCell ref="T28:V28"/>
    <mergeCell ref="N28:P28"/>
  </mergeCells>
  <pageMargins left="0.25" right="0.25" top="0.75" bottom="0.75" header="0.3" footer="0.3"/>
  <pageSetup paperSize="9" scale="82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Y33"/>
  <sheetViews>
    <sheetView zoomScaleNormal="100" workbookViewId="0">
      <selection activeCell="A5" sqref="A5"/>
    </sheetView>
  </sheetViews>
  <sheetFormatPr defaultColWidth="11.42578125" defaultRowHeight="15" x14ac:dyDescent="0.3"/>
  <cols>
    <col min="1" max="1" width="11.42578125" style="7"/>
    <col min="2" max="2" width="35.7109375" style="7" bestFit="1" customWidth="1"/>
    <col min="3" max="3" width="13.5703125" style="7" bestFit="1" customWidth="1"/>
    <col min="4" max="4" width="8.42578125" style="7" bestFit="1" customWidth="1"/>
    <col min="5" max="5" width="5.5703125" style="7" bestFit="1" customWidth="1"/>
    <col min="6" max="6" width="4" style="7" bestFit="1" customWidth="1"/>
    <col min="7" max="7" width="5.28515625" style="7" bestFit="1" customWidth="1"/>
    <col min="8" max="8" width="5.5703125" style="7" bestFit="1" customWidth="1"/>
    <col min="9" max="9" width="4" style="7" bestFit="1" customWidth="1"/>
    <col min="10" max="10" width="5.28515625" style="7" bestFit="1" customWidth="1"/>
    <col min="11" max="11" width="5.5703125" style="7" bestFit="1" customWidth="1"/>
    <col min="12" max="12" width="4" style="7" bestFit="1" customWidth="1"/>
    <col min="13" max="13" width="5.28515625" style="7" bestFit="1" customWidth="1"/>
    <col min="14" max="14" width="5.5703125" style="7" bestFit="1" customWidth="1"/>
    <col min="15" max="15" width="4" style="7" bestFit="1" customWidth="1"/>
    <col min="16" max="16" width="5.28515625" style="7" bestFit="1" customWidth="1"/>
    <col min="17" max="17" width="6.140625" style="7" bestFit="1" customWidth="1"/>
    <col min="18" max="18" width="6.28515625" style="7" bestFit="1" customWidth="1"/>
    <col min="19" max="16384" width="11.42578125" style="7"/>
  </cols>
  <sheetData>
    <row r="1" spans="1:25" ht="15.75" thickBot="1" x14ac:dyDescent="0.35">
      <c r="B1" s="621" t="s">
        <v>158</v>
      </c>
      <c r="C1" s="621"/>
      <c r="D1" s="621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1"/>
      <c r="R1" s="621"/>
      <c r="S1" s="112"/>
      <c r="T1" s="112"/>
      <c r="U1" s="112"/>
      <c r="V1" s="112"/>
      <c r="W1" s="112"/>
      <c r="X1" s="112"/>
      <c r="Y1" s="112"/>
    </row>
    <row r="2" spans="1:25" x14ac:dyDescent="0.3">
      <c r="B2" s="637" t="s">
        <v>0</v>
      </c>
      <c r="C2" s="630" t="s">
        <v>1</v>
      </c>
      <c r="D2" s="638" t="s">
        <v>2</v>
      </c>
      <c r="E2" s="623" t="s">
        <v>3</v>
      </c>
      <c r="F2" s="624"/>
      <c r="G2" s="624"/>
      <c r="H2" s="624"/>
      <c r="I2" s="624"/>
      <c r="J2" s="625"/>
      <c r="K2" s="626" t="s">
        <v>4</v>
      </c>
      <c r="L2" s="627"/>
      <c r="M2" s="627"/>
      <c r="N2" s="627"/>
      <c r="O2" s="627"/>
      <c r="P2" s="628"/>
      <c r="Q2" s="629" t="s">
        <v>6</v>
      </c>
      <c r="R2" s="630" t="s">
        <v>7</v>
      </c>
      <c r="S2" s="112"/>
      <c r="T2" s="112"/>
      <c r="U2" s="112"/>
      <c r="V2" s="112"/>
      <c r="W2" s="112"/>
      <c r="X2" s="112"/>
      <c r="Y2" s="112"/>
    </row>
    <row r="3" spans="1:25" x14ac:dyDescent="0.3">
      <c r="B3" s="637"/>
      <c r="C3" s="630"/>
      <c r="D3" s="638"/>
      <c r="E3" s="631" t="s">
        <v>8</v>
      </c>
      <c r="F3" s="632"/>
      <c r="G3" s="632"/>
      <c r="H3" s="632" t="s">
        <v>9</v>
      </c>
      <c r="I3" s="632"/>
      <c r="J3" s="636"/>
      <c r="K3" s="633" t="s">
        <v>10</v>
      </c>
      <c r="L3" s="634"/>
      <c r="M3" s="634"/>
      <c r="N3" s="634" t="s">
        <v>11</v>
      </c>
      <c r="O3" s="634"/>
      <c r="P3" s="635"/>
      <c r="Q3" s="629"/>
      <c r="R3" s="630"/>
      <c r="S3" s="112"/>
      <c r="T3" s="112"/>
      <c r="U3" s="112"/>
      <c r="V3" s="112"/>
      <c r="W3" s="112"/>
      <c r="X3" s="112"/>
      <c r="Y3" s="112"/>
    </row>
    <row r="4" spans="1:25" ht="15.75" thickBot="1" x14ac:dyDescent="0.35">
      <c r="B4" s="637"/>
      <c r="C4" s="630"/>
      <c r="D4" s="638"/>
      <c r="E4" s="122" t="s">
        <v>14</v>
      </c>
      <c r="F4" s="123" t="s">
        <v>15</v>
      </c>
      <c r="G4" s="124" t="s">
        <v>7</v>
      </c>
      <c r="H4" s="123" t="s">
        <v>14</v>
      </c>
      <c r="I4" s="123" t="s">
        <v>15</v>
      </c>
      <c r="J4" s="125" t="s">
        <v>7</v>
      </c>
      <c r="K4" s="30" t="s">
        <v>14</v>
      </c>
      <c r="L4" s="27" t="s">
        <v>15</v>
      </c>
      <c r="M4" s="31" t="s">
        <v>7</v>
      </c>
      <c r="N4" s="32" t="s">
        <v>14</v>
      </c>
      <c r="O4" s="27" t="s">
        <v>15</v>
      </c>
      <c r="P4" s="33" t="s">
        <v>7</v>
      </c>
      <c r="Q4" s="629"/>
      <c r="R4" s="630"/>
      <c r="S4" s="112"/>
      <c r="T4" s="112"/>
      <c r="U4" s="112"/>
      <c r="V4" s="112"/>
      <c r="W4" s="112"/>
      <c r="X4" s="112"/>
      <c r="Y4" s="112"/>
    </row>
    <row r="5" spans="1:25" ht="15" customHeight="1" x14ac:dyDescent="0.3">
      <c r="A5" s="7" t="s">
        <v>178</v>
      </c>
      <c r="B5" s="62" t="s">
        <v>92</v>
      </c>
      <c r="C5" s="74" t="s">
        <v>16</v>
      </c>
      <c r="D5" s="82" t="s">
        <v>112</v>
      </c>
      <c r="E5" s="202">
        <v>30</v>
      </c>
      <c r="F5" s="203" t="s">
        <v>108</v>
      </c>
      <c r="G5" s="218">
        <v>10</v>
      </c>
      <c r="H5" s="203">
        <v>30</v>
      </c>
      <c r="I5" s="203" t="s">
        <v>108</v>
      </c>
      <c r="J5" s="204">
        <v>10</v>
      </c>
      <c r="K5" s="137">
        <v>30</v>
      </c>
      <c r="L5" s="47" t="s">
        <v>108</v>
      </c>
      <c r="M5" s="138">
        <v>12</v>
      </c>
      <c r="N5" s="139">
        <v>30</v>
      </c>
      <c r="O5" s="47" t="s">
        <v>125</v>
      </c>
      <c r="P5" s="140">
        <v>26</v>
      </c>
      <c r="Q5" s="72">
        <f t="shared" ref="Q5:Q19" si="0">SUM(E5,H5,K5,N5)</f>
        <v>120</v>
      </c>
      <c r="R5" s="73">
        <f t="shared" ref="R5:R19" si="1">SUM(G5,J5,M5,P5)</f>
        <v>58</v>
      </c>
      <c r="S5" s="112"/>
      <c r="T5" s="112"/>
      <c r="U5" s="112"/>
      <c r="V5" s="112"/>
      <c r="W5" s="112"/>
      <c r="X5" s="112"/>
      <c r="Y5" s="112"/>
    </row>
    <row r="6" spans="1:25" x14ac:dyDescent="0.3">
      <c r="A6" s="7" t="s">
        <v>177</v>
      </c>
      <c r="B6" s="62" t="s">
        <v>38</v>
      </c>
      <c r="C6" s="52" t="s">
        <v>19</v>
      </c>
      <c r="D6" s="86" t="s">
        <v>113</v>
      </c>
      <c r="E6" s="180"/>
      <c r="F6" s="54"/>
      <c r="G6" s="55"/>
      <c r="H6" s="54"/>
      <c r="I6" s="54"/>
      <c r="J6" s="206"/>
      <c r="K6" s="88">
        <v>15</v>
      </c>
      <c r="L6" s="68" t="s">
        <v>109</v>
      </c>
      <c r="M6" s="146">
        <v>3</v>
      </c>
      <c r="N6" s="91"/>
      <c r="O6" s="68"/>
      <c r="P6" s="147"/>
      <c r="Q6" s="72">
        <f t="shared" si="0"/>
        <v>15</v>
      </c>
      <c r="R6" s="73">
        <f t="shared" si="1"/>
        <v>3</v>
      </c>
      <c r="S6" s="112"/>
      <c r="T6" s="112"/>
      <c r="U6" s="112"/>
      <c r="V6" s="112"/>
      <c r="W6" s="112"/>
      <c r="X6" s="112"/>
      <c r="Y6" s="112"/>
    </row>
    <row r="7" spans="1:25" x14ac:dyDescent="0.3">
      <c r="A7" s="7" t="s">
        <v>177</v>
      </c>
      <c r="B7" s="62" t="s">
        <v>39</v>
      </c>
      <c r="C7" s="52" t="s">
        <v>19</v>
      </c>
      <c r="D7" s="86" t="s">
        <v>94</v>
      </c>
      <c r="E7" s="180"/>
      <c r="F7" s="54"/>
      <c r="G7" s="55"/>
      <c r="H7" s="54"/>
      <c r="I7" s="54"/>
      <c r="J7" s="206"/>
      <c r="K7" s="88"/>
      <c r="L7" s="68"/>
      <c r="M7" s="146"/>
      <c r="N7" s="91">
        <v>4</v>
      </c>
      <c r="O7" s="68" t="s">
        <v>109</v>
      </c>
      <c r="P7" s="147">
        <v>4</v>
      </c>
      <c r="Q7" s="72">
        <f t="shared" si="0"/>
        <v>4</v>
      </c>
      <c r="R7" s="73">
        <f t="shared" si="1"/>
        <v>4</v>
      </c>
      <c r="S7" s="112"/>
      <c r="T7" s="112"/>
      <c r="U7" s="112"/>
      <c r="V7" s="112"/>
      <c r="W7" s="112"/>
      <c r="X7" s="112"/>
      <c r="Y7" s="112"/>
    </row>
    <row r="8" spans="1:25" x14ac:dyDescent="0.3">
      <c r="A8" s="7" t="s">
        <v>177</v>
      </c>
      <c r="B8" s="62" t="s">
        <v>18</v>
      </c>
      <c r="C8" s="52" t="s">
        <v>19</v>
      </c>
      <c r="D8" s="53" t="s">
        <v>115</v>
      </c>
      <c r="E8" s="220">
        <v>30</v>
      </c>
      <c r="F8" s="54" t="s">
        <v>108</v>
      </c>
      <c r="G8" s="17">
        <v>5</v>
      </c>
      <c r="H8" s="56">
        <v>30</v>
      </c>
      <c r="I8" s="54" t="s">
        <v>108</v>
      </c>
      <c r="J8" s="221">
        <v>5</v>
      </c>
      <c r="K8" s="96"/>
      <c r="L8" s="74"/>
      <c r="M8" s="74"/>
      <c r="N8" s="74"/>
      <c r="O8" s="74"/>
      <c r="P8" s="97"/>
      <c r="Q8" s="72">
        <f t="shared" si="0"/>
        <v>60</v>
      </c>
      <c r="R8" s="73">
        <f t="shared" si="1"/>
        <v>10</v>
      </c>
      <c r="S8" s="112"/>
      <c r="T8" s="112"/>
      <c r="U8" s="112"/>
      <c r="V8" s="112"/>
      <c r="W8" s="112"/>
      <c r="X8" s="112"/>
      <c r="Y8" s="112"/>
    </row>
    <row r="9" spans="1:25" x14ac:dyDescent="0.3">
      <c r="A9" s="7" t="s">
        <v>177</v>
      </c>
      <c r="B9" s="62" t="s">
        <v>23</v>
      </c>
      <c r="C9" s="52" t="s">
        <v>19</v>
      </c>
      <c r="D9" s="86" t="s">
        <v>21</v>
      </c>
      <c r="E9" s="180">
        <v>45</v>
      </c>
      <c r="F9" s="56" t="s">
        <v>109</v>
      </c>
      <c r="G9" s="55">
        <v>3</v>
      </c>
      <c r="H9" s="54">
        <v>45</v>
      </c>
      <c r="I9" s="56" t="s">
        <v>109</v>
      </c>
      <c r="J9" s="206">
        <v>3</v>
      </c>
      <c r="K9" s="88">
        <v>45</v>
      </c>
      <c r="L9" s="91" t="s">
        <v>109</v>
      </c>
      <c r="M9" s="146">
        <v>3</v>
      </c>
      <c r="N9" s="91">
        <v>45</v>
      </c>
      <c r="O9" s="91" t="s">
        <v>109</v>
      </c>
      <c r="P9" s="147">
        <v>3</v>
      </c>
      <c r="Q9" s="72">
        <f t="shared" si="0"/>
        <v>180</v>
      </c>
      <c r="R9" s="73">
        <f t="shared" si="1"/>
        <v>12</v>
      </c>
      <c r="S9" s="112"/>
      <c r="T9" s="112"/>
      <c r="U9" s="112"/>
      <c r="V9" s="112"/>
      <c r="W9" s="112"/>
      <c r="X9" s="112"/>
      <c r="Y9" s="112"/>
    </row>
    <row r="10" spans="1:25" x14ac:dyDescent="0.3">
      <c r="A10" s="7" t="s">
        <v>177</v>
      </c>
      <c r="B10" s="62" t="s">
        <v>60</v>
      </c>
      <c r="C10" s="74" t="s">
        <v>16</v>
      </c>
      <c r="D10" s="82" t="s">
        <v>21</v>
      </c>
      <c r="E10" s="220">
        <v>30</v>
      </c>
      <c r="F10" s="56" t="s">
        <v>109</v>
      </c>
      <c r="G10" s="17">
        <v>1</v>
      </c>
      <c r="H10" s="56">
        <v>30</v>
      </c>
      <c r="I10" s="56" t="s">
        <v>95</v>
      </c>
      <c r="J10" s="221">
        <v>2</v>
      </c>
      <c r="K10" s="96"/>
      <c r="L10" s="74"/>
      <c r="M10" s="74"/>
      <c r="N10" s="74"/>
      <c r="O10" s="74"/>
      <c r="P10" s="97"/>
      <c r="Q10" s="72">
        <f t="shared" si="0"/>
        <v>60</v>
      </c>
      <c r="R10" s="73">
        <f t="shared" si="1"/>
        <v>3</v>
      </c>
      <c r="S10" s="112"/>
      <c r="T10" s="112"/>
      <c r="U10" s="112"/>
      <c r="V10" s="112"/>
      <c r="W10" s="112"/>
      <c r="X10" s="112"/>
      <c r="Y10" s="112"/>
    </row>
    <row r="11" spans="1:25" x14ac:dyDescent="0.3">
      <c r="A11" s="7" t="s">
        <v>177</v>
      </c>
      <c r="B11" s="62" t="s">
        <v>24</v>
      </c>
      <c r="C11" s="74" t="s">
        <v>16</v>
      </c>
      <c r="D11" s="53" t="s">
        <v>115</v>
      </c>
      <c r="E11" s="180">
        <v>30</v>
      </c>
      <c r="F11" s="54" t="s">
        <v>95</v>
      </c>
      <c r="G11" s="55">
        <v>2</v>
      </c>
      <c r="H11" s="54"/>
      <c r="I11" s="54"/>
      <c r="J11" s="206"/>
      <c r="K11" s="88"/>
      <c r="L11" s="91"/>
      <c r="M11" s="146"/>
      <c r="N11" s="91"/>
      <c r="O11" s="91"/>
      <c r="P11" s="147"/>
      <c r="Q11" s="72">
        <f t="shared" si="0"/>
        <v>30</v>
      </c>
      <c r="R11" s="73">
        <f t="shared" si="1"/>
        <v>2</v>
      </c>
      <c r="S11" s="112"/>
      <c r="T11" s="112"/>
      <c r="U11" s="112"/>
      <c r="V11" s="112"/>
      <c r="W11" s="112"/>
      <c r="X11" s="112"/>
      <c r="Y11" s="112"/>
    </row>
    <row r="12" spans="1:25" ht="15" customHeight="1" x14ac:dyDescent="0.3">
      <c r="A12" s="7" t="s">
        <v>177</v>
      </c>
      <c r="B12" s="62" t="s">
        <v>133</v>
      </c>
      <c r="C12" s="74" t="s">
        <v>16</v>
      </c>
      <c r="D12" s="53" t="s">
        <v>115</v>
      </c>
      <c r="E12" s="220"/>
      <c r="F12" s="56"/>
      <c r="G12" s="17"/>
      <c r="H12" s="56">
        <v>30</v>
      </c>
      <c r="I12" s="56" t="s">
        <v>110</v>
      </c>
      <c r="J12" s="221">
        <v>2</v>
      </c>
      <c r="K12" s="88"/>
      <c r="L12" s="91"/>
      <c r="M12" s="146"/>
      <c r="N12" s="91"/>
      <c r="O12" s="91"/>
      <c r="P12" s="147"/>
      <c r="Q12" s="72">
        <f t="shared" si="0"/>
        <v>30</v>
      </c>
      <c r="R12" s="73">
        <f t="shared" si="1"/>
        <v>2</v>
      </c>
      <c r="S12" s="112"/>
      <c r="T12" s="112"/>
      <c r="U12" s="112"/>
      <c r="V12" s="112"/>
      <c r="W12" s="112"/>
      <c r="X12" s="112"/>
      <c r="Y12" s="112"/>
    </row>
    <row r="13" spans="1:25" x14ac:dyDescent="0.3">
      <c r="A13" s="7" t="s">
        <v>177</v>
      </c>
      <c r="B13" s="62" t="s">
        <v>134</v>
      </c>
      <c r="C13" s="74" t="s">
        <v>16</v>
      </c>
      <c r="D13" s="53" t="s">
        <v>115</v>
      </c>
      <c r="E13" s="180">
        <v>30</v>
      </c>
      <c r="F13" s="56" t="s">
        <v>110</v>
      </c>
      <c r="G13" s="55">
        <v>2</v>
      </c>
      <c r="H13" s="54"/>
      <c r="I13" s="56"/>
      <c r="J13" s="206"/>
      <c r="K13" s="88"/>
      <c r="L13" s="91"/>
      <c r="M13" s="146"/>
      <c r="N13" s="91"/>
      <c r="O13" s="91"/>
      <c r="P13" s="147"/>
      <c r="Q13" s="72">
        <f t="shared" si="0"/>
        <v>30</v>
      </c>
      <c r="R13" s="73">
        <f t="shared" si="1"/>
        <v>2</v>
      </c>
      <c r="S13" s="112"/>
      <c r="T13" s="112"/>
      <c r="U13" s="112"/>
      <c r="V13" s="112"/>
      <c r="W13" s="112"/>
      <c r="X13" s="112"/>
      <c r="Y13" s="112"/>
    </row>
    <row r="14" spans="1:25" x14ac:dyDescent="0.3">
      <c r="A14" s="7" t="s">
        <v>179</v>
      </c>
      <c r="B14" s="95" t="s">
        <v>89</v>
      </c>
      <c r="C14" s="52" t="s">
        <v>16</v>
      </c>
      <c r="D14" s="53" t="s">
        <v>115</v>
      </c>
      <c r="E14" s="180">
        <v>30</v>
      </c>
      <c r="F14" s="54" t="s">
        <v>95</v>
      </c>
      <c r="G14" s="55">
        <v>2</v>
      </c>
      <c r="H14" s="157"/>
      <c r="I14" s="157"/>
      <c r="J14" s="268"/>
      <c r="K14" s="88"/>
      <c r="L14" s="91"/>
      <c r="M14" s="146"/>
      <c r="N14" s="91"/>
      <c r="O14" s="91"/>
      <c r="P14" s="147"/>
      <c r="Q14" s="72">
        <f t="shared" si="0"/>
        <v>30</v>
      </c>
      <c r="R14" s="73">
        <f t="shared" si="1"/>
        <v>2</v>
      </c>
      <c r="S14" s="112"/>
      <c r="T14" s="112"/>
      <c r="U14" s="112"/>
      <c r="V14" s="112"/>
      <c r="W14" s="112"/>
      <c r="X14" s="112"/>
      <c r="Y14" s="112"/>
    </row>
    <row r="15" spans="1:25" x14ac:dyDescent="0.3">
      <c r="A15" s="7" t="s">
        <v>179</v>
      </c>
      <c r="B15" s="95" t="s">
        <v>145</v>
      </c>
      <c r="C15" s="52" t="s">
        <v>16</v>
      </c>
      <c r="D15" s="53" t="s">
        <v>115</v>
      </c>
      <c r="E15" s="182"/>
      <c r="F15" s="157"/>
      <c r="G15" s="157"/>
      <c r="H15" s="54">
        <v>30</v>
      </c>
      <c r="I15" s="54" t="s">
        <v>95</v>
      </c>
      <c r="J15" s="206">
        <v>2</v>
      </c>
      <c r="K15" s="88"/>
      <c r="L15" s="91"/>
      <c r="M15" s="146"/>
      <c r="N15" s="91"/>
      <c r="O15" s="91"/>
      <c r="P15" s="147"/>
      <c r="Q15" s="72">
        <f t="shared" si="0"/>
        <v>30</v>
      </c>
      <c r="R15" s="73">
        <f t="shared" si="1"/>
        <v>2</v>
      </c>
      <c r="S15" s="112"/>
      <c r="T15" s="112"/>
      <c r="U15" s="112"/>
      <c r="V15" s="112"/>
      <c r="W15" s="112"/>
      <c r="X15" s="112"/>
      <c r="Y15" s="112"/>
    </row>
    <row r="16" spans="1:25" x14ac:dyDescent="0.3">
      <c r="A16" s="7" t="s">
        <v>179</v>
      </c>
      <c r="B16" s="62" t="s">
        <v>99</v>
      </c>
      <c r="C16" s="74" t="s">
        <v>16</v>
      </c>
      <c r="D16" s="53" t="s">
        <v>115</v>
      </c>
      <c r="E16" s="180"/>
      <c r="F16" s="56"/>
      <c r="G16" s="55"/>
      <c r="H16" s="54"/>
      <c r="I16" s="54"/>
      <c r="J16" s="206"/>
      <c r="K16" s="180">
        <v>30</v>
      </c>
      <c r="L16" s="56" t="s">
        <v>95</v>
      </c>
      <c r="M16" s="55">
        <v>2</v>
      </c>
      <c r="N16" s="91"/>
      <c r="O16" s="91"/>
      <c r="P16" s="147"/>
      <c r="Q16" s="72">
        <f t="shared" si="0"/>
        <v>30</v>
      </c>
      <c r="R16" s="73">
        <f t="shared" si="1"/>
        <v>2</v>
      </c>
      <c r="S16" s="112"/>
      <c r="T16" s="112"/>
      <c r="U16" s="112"/>
      <c r="V16" s="112"/>
      <c r="W16" s="112"/>
      <c r="X16" s="112"/>
      <c r="Y16" s="112"/>
    </row>
    <row r="17" spans="1:25" x14ac:dyDescent="0.3">
      <c r="A17" s="7" t="s">
        <v>177</v>
      </c>
      <c r="B17" s="62" t="s">
        <v>40</v>
      </c>
      <c r="C17" s="74" t="s">
        <v>16</v>
      </c>
      <c r="D17" s="53" t="s">
        <v>115</v>
      </c>
      <c r="E17" s="180">
        <v>30</v>
      </c>
      <c r="F17" s="54" t="s">
        <v>109</v>
      </c>
      <c r="G17" s="55">
        <v>1</v>
      </c>
      <c r="H17" s="54">
        <v>30</v>
      </c>
      <c r="I17" s="54" t="s">
        <v>95</v>
      </c>
      <c r="J17" s="206">
        <v>2</v>
      </c>
      <c r="K17" s="88"/>
      <c r="L17" s="91"/>
      <c r="M17" s="146"/>
      <c r="N17" s="91"/>
      <c r="O17" s="91"/>
      <c r="P17" s="147"/>
      <c r="Q17" s="72">
        <f t="shared" si="0"/>
        <v>60</v>
      </c>
      <c r="R17" s="73">
        <f t="shared" si="1"/>
        <v>3</v>
      </c>
      <c r="S17" s="112"/>
      <c r="T17" s="112"/>
      <c r="U17" s="112"/>
      <c r="V17" s="112"/>
      <c r="W17" s="112"/>
      <c r="X17" s="112"/>
      <c r="Y17" s="112"/>
    </row>
    <row r="18" spans="1:25" x14ac:dyDescent="0.3">
      <c r="A18" s="7" t="s">
        <v>177</v>
      </c>
      <c r="B18" s="62" t="s">
        <v>41</v>
      </c>
      <c r="C18" s="74" t="s">
        <v>16</v>
      </c>
      <c r="D18" s="53" t="s">
        <v>115</v>
      </c>
      <c r="E18" s="180">
        <v>30</v>
      </c>
      <c r="F18" s="56" t="s">
        <v>109</v>
      </c>
      <c r="G18" s="55">
        <v>1</v>
      </c>
      <c r="H18" s="54">
        <v>30</v>
      </c>
      <c r="I18" s="54" t="s">
        <v>95</v>
      </c>
      <c r="J18" s="206">
        <v>2</v>
      </c>
      <c r="K18" s="88"/>
      <c r="L18" s="91"/>
      <c r="M18" s="146"/>
      <c r="N18" s="91"/>
      <c r="O18" s="91"/>
      <c r="P18" s="147"/>
      <c r="Q18" s="109">
        <f t="shared" si="0"/>
        <v>60</v>
      </c>
      <c r="R18" s="73">
        <f t="shared" si="1"/>
        <v>3</v>
      </c>
      <c r="S18" s="112"/>
      <c r="T18" s="112"/>
      <c r="U18" s="112"/>
      <c r="V18" s="112"/>
      <c r="W18" s="112"/>
      <c r="X18" s="112"/>
      <c r="Y18" s="112"/>
    </row>
    <row r="19" spans="1:25" ht="15.75" thickBot="1" x14ac:dyDescent="0.35">
      <c r="A19" s="7" t="s">
        <v>179</v>
      </c>
      <c r="B19" s="184" t="s">
        <v>43</v>
      </c>
      <c r="C19" s="185" t="s">
        <v>19</v>
      </c>
      <c r="D19" s="186" t="s">
        <v>113</v>
      </c>
      <c r="E19" s="226">
        <v>30</v>
      </c>
      <c r="F19" s="227" t="s">
        <v>110</v>
      </c>
      <c r="G19" s="228">
        <v>2</v>
      </c>
      <c r="H19" s="229">
        <v>30</v>
      </c>
      <c r="I19" s="227" t="s">
        <v>95</v>
      </c>
      <c r="J19" s="230">
        <v>3</v>
      </c>
      <c r="K19" s="103"/>
      <c r="L19" s="104"/>
      <c r="M19" s="105"/>
      <c r="N19" s="104"/>
      <c r="O19" s="104"/>
      <c r="P19" s="106"/>
      <c r="Q19" s="187">
        <f t="shared" si="0"/>
        <v>60</v>
      </c>
      <c r="R19" s="109">
        <f t="shared" si="1"/>
        <v>5</v>
      </c>
      <c r="S19" s="112"/>
      <c r="T19" s="112"/>
      <c r="U19" s="112"/>
      <c r="V19" s="112"/>
      <c r="W19" s="112"/>
      <c r="X19" s="112"/>
      <c r="Y19" s="112"/>
    </row>
    <row r="20" spans="1:25" ht="15.75" thickBot="1" x14ac:dyDescent="0.35">
      <c r="B20" s="643" t="s">
        <v>147</v>
      </c>
      <c r="C20" s="663"/>
      <c r="D20" s="663"/>
      <c r="E20" s="663"/>
      <c r="F20" s="663"/>
      <c r="G20" s="663"/>
      <c r="H20" s="663"/>
      <c r="I20" s="663"/>
      <c r="J20" s="663"/>
      <c r="K20" s="663"/>
      <c r="L20" s="663"/>
      <c r="M20" s="663"/>
      <c r="N20" s="663"/>
      <c r="O20" s="663"/>
      <c r="P20" s="663"/>
      <c r="Q20" s="664"/>
      <c r="R20" s="188">
        <v>7</v>
      </c>
      <c r="S20" s="112"/>
      <c r="T20" s="112"/>
      <c r="U20" s="112"/>
      <c r="V20" s="112"/>
      <c r="W20" s="112"/>
      <c r="X20" s="112"/>
      <c r="Y20" s="112"/>
    </row>
    <row r="21" spans="1:25" x14ac:dyDescent="0.3">
      <c r="B21" s="189"/>
      <c r="C21" s="190"/>
      <c r="D21" s="232" t="s">
        <v>36</v>
      </c>
      <c r="E21" s="58">
        <f>SUM(E5:E19)</f>
        <v>315</v>
      </c>
      <c r="F21" s="58"/>
      <c r="G21" s="114">
        <f>SUM(G5:G19)</f>
        <v>29</v>
      </c>
      <c r="H21" s="58">
        <f>SUM(H5:H19)</f>
        <v>285</v>
      </c>
      <c r="I21" s="58"/>
      <c r="J21" s="114">
        <f>SUM(J5:J19)</f>
        <v>31</v>
      </c>
      <c r="K21" s="115">
        <f>SUM(K5:K19)</f>
        <v>120</v>
      </c>
      <c r="L21" s="115"/>
      <c r="M21" s="116">
        <f>SUM(M5:M19)</f>
        <v>20</v>
      </c>
      <c r="N21" s="115">
        <f>SUM(N5:N19)</f>
        <v>79</v>
      </c>
      <c r="O21" s="115"/>
      <c r="P21" s="116">
        <f>SUM(P5:P19)</f>
        <v>33</v>
      </c>
      <c r="Q21" s="269">
        <f>SUM(Q5:Q19)</f>
        <v>799</v>
      </c>
      <c r="R21" s="270">
        <f>SUM(R5:R19)</f>
        <v>113</v>
      </c>
      <c r="S21" s="112"/>
      <c r="T21" s="112"/>
      <c r="U21" s="112"/>
      <c r="V21" s="112"/>
      <c r="W21" s="112"/>
      <c r="X21" s="112"/>
      <c r="Y21" s="112"/>
    </row>
    <row r="22" spans="1:25" x14ac:dyDescent="0.3">
      <c r="B22" s="111"/>
      <c r="C22" s="111"/>
      <c r="D22" s="208" t="s">
        <v>37</v>
      </c>
      <c r="E22" s="667">
        <f>SUM(E21,H21)-(E9+H9)</f>
        <v>510</v>
      </c>
      <c r="F22" s="637"/>
      <c r="G22" s="637"/>
      <c r="H22" s="637">
        <f>SUM(G21,J21)</f>
        <v>60</v>
      </c>
      <c r="I22" s="637"/>
      <c r="J22" s="637"/>
      <c r="K22" s="637">
        <f>SUM(K21,N21)-(K9+N9)</f>
        <v>109</v>
      </c>
      <c r="L22" s="637"/>
      <c r="M22" s="637"/>
      <c r="N22" s="637">
        <f>SUM(M21,P21)</f>
        <v>53</v>
      </c>
      <c r="O22" s="637"/>
      <c r="P22" s="637"/>
      <c r="Q22" s="249"/>
      <c r="R22" s="193">
        <f>R21+R20</f>
        <v>120</v>
      </c>
      <c r="S22" s="112"/>
      <c r="T22" s="112"/>
      <c r="U22" s="112"/>
      <c r="V22" s="112"/>
      <c r="W22" s="112"/>
      <c r="X22" s="112"/>
      <c r="Y22" s="112"/>
    </row>
    <row r="23" spans="1:25" x14ac:dyDescent="0.3">
      <c r="B23" s="111"/>
      <c r="C23" s="111"/>
      <c r="D23" s="111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61">
        <f>SUM(R20,R19,R8,R7,R6,R9)</f>
        <v>41</v>
      </c>
      <c r="R23" s="195" t="s">
        <v>7</v>
      </c>
      <c r="S23" s="112"/>
      <c r="T23" s="112"/>
      <c r="U23" s="112"/>
      <c r="V23" s="112"/>
      <c r="W23" s="112"/>
      <c r="X23" s="112"/>
      <c r="Y23" s="112"/>
    </row>
    <row r="24" spans="1:25" x14ac:dyDescent="0.3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>
        <f>(Q23*100)/R22</f>
        <v>34.166666666666664</v>
      </c>
      <c r="R24" s="112"/>
      <c r="S24" s="112"/>
      <c r="T24" s="112"/>
      <c r="U24" s="112"/>
      <c r="V24" s="112"/>
      <c r="W24" s="112"/>
      <c r="X24" s="112"/>
      <c r="Y24" s="112"/>
    </row>
    <row r="25" spans="1:25" x14ac:dyDescent="0.3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x14ac:dyDescent="0.3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x14ac:dyDescent="0.3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x14ac:dyDescent="0.3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x14ac:dyDescent="0.3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1:25" x14ac:dyDescent="0.3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25" x14ac:dyDescent="0.3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1:25" x14ac:dyDescent="0.3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2:25" x14ac:dyDescent="0.3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</sheetData>
  <sheetProtection selectLockedCells="1" selectUnlockedCells="1"/>
  <mergeCells count="17">
    <mergeCell ref="E22:G22"/>
    <mergeCell ref="H22:J22"/>
    <mergeCell ref="K22:M22"/>
    <mergeCell ref="N22:P22"/>
    <mergeCell ref="C2:C4"/>
    <mergeCell ref="D2:D4"/>
    <mergeCell ref="E2:J2"/>
    <mergeCell ref="B20:Q20"/>
    <mergeCell ref="B1:R1"/>
    <mergeCell ref="Q2:Q4"/>
    <mergeCell ref="K2:P2"/>
    <mergeCell ref="R2:R4"/>
    <mergeCell ref="E3:G3"/>
    <mergeCell ref="H3:J3"/>
    <mergeCell ref="K3:M3"/>
    <mergeCell ref="N3:P3"/>
    <mergeCell ref="B2:B4"/>
  </mergeCells>
  <pageMargins left="0.25" right="0.25" top="0.75" bottom="0.75" header="0.3" footer="0.3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14</vt:i4>
      </vt:variant>
    </vt:vector>
  </HeadingPairs>
  <TitlesOfParts>
    <vt:vector size="41" baseType="lpstr">
      <vt:lpstr>Studium</vt:lpstr>
      <vt:lpstr>Fort I</vt:lpstr>
      <vt:lpstr>Fort II</vt:lpstr>
      <vt:lpstr>Orga I</vt:lpstr>
      <vt:lpstr>Orga II</vt:lpstr>
      <vt:lpstr>Klaw I</vt:lpstr>
      <vt:lpstr>Klaw II</vt:lpstr>
      <vt:lpstr>Akor I</vt:lpstr>
      <vt:lpstr>Akor II</vt:lpstr>
      <vt:lpstr>Lutn I</vt:lpstr>
      <vt:lpstr>Hist I</vt:lpstr>
      <vt:lpstr>Hist II</vt:lpstr>
      <vt:lpstr>Perk I</vt:lpstr>
      <vt:lpstr>Perk II</vt:lpstr>
      <vt:lpstr>Saks I</vt:lpstr>
      <vt:lpstr>Saks II</vt:lpstr>
      <vt:lpstr>Ob+Fg I</vt:lpstr>
      <vt:lpstr>Dęte I</vt:lpstr>
      <vt:lpstr>Dęte II</vt:lpstr>
      <vt:lpstr>Aran I</vt:lpstr>
      <vt:lpstr>Aran II</vt:lpstr>
      <vt:lpstr>Jazz I</vt:lpstr>
      <vt:lpstr>Jazz II</vt:lpstr>
      <vt:lpstr>Woka I</vt:lpstr>
      <vt:lpstr>Woka II</vt:lpstr>
      <vt:lpstr>FortJ I</vt:lpstr>
      <vt:lpstr>FortJ II</vt:lpstr>
      <vt:lpstr>'Akor I'!Obszar_wydruku</vt:lpstr>
      <vt:lpstr>'Aran I'!Obszar_wydruku</vt:lpstr>
      <vt:lpstr>'Dęte I'!Obszar_wydruku</vt:lpstr>
      <vt:lpstr>'Fort I'!Obszar_wydruku</vt:lpstr>
      <vt:lpstr>'FortJ I'!Obszar_wydruku</vt:lpstr>
      <vt:lpstr>'Hist I'!Obszar_wydruku</vt:lpstr>
      <vt:lpstr>'Jazz I'!Obszar_wydruku</vt:lpstr>
      <vt:lpstr>'Klaw I'!Obszar_wydruku</vt:lpstr>
      <vt:lpstr>'Klaw II'!Obszar_wydruku</vt:lpstr>
      <vt:lpstr>'Orga I'!Obszar_wydruku</vt:lpstr>
      <vt:lpstr>'Perk I'!Obszar_wydruku</vt:lpstr>
      <vt:lpstr>'Saks I'!Obszar_wydruku</vt:lpstr>
      <vt:lpstr>'Saks II'!Obszar_wydruku</vt:lpstr>
      <vt:lpstr>'Woka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m.lipiec</cp:lastModifiedBy>
  <cp:lastPrinted>2017-10-01T13:05:10Z</cp:lastPrinted>
  <dcterms:created xsi:type="dcterms:W3CDTF">2012-11-07T08:58:49Z</dcterms:created>
  <dcterms:modified xsi:type="dcterms:W3CDTF">2017-10-16T11:55:16Z</dcterms:modified>
</cp:coreProperties>
</file>